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0" yWindow="525" windowWidth="24615" windowHeight="12210"/>
  </bookViews>
  <sheets>
    <sheet name="Rekapitulácia stavby" sheetId="1" r:id="rId1"/>
    <sheet name="001 - Architektúra a stav..." sheetId="2" r:id="rId2"/>
    <sheet name="001 - Elektoinštalácia" sheetId="3" r:id="rId3"/>
    <sheet name="002 - Štruktúrovaná kabeláž" sheetId="4" r:id="rId4"/>
    <sheet name="003 - Rozvod EZS" sheetId="5" r:id="rId5"/>
    <sheet name="003 - Vykurovanie - prízemie" sheetId="6" r:id="rId6"/>
    <sheet name="004 - Vykurovanie- nová v..." sheetId="7" r:id="rId7"/>
    <sheet name="005 - Zdravotechnika" sheetId="8" r:id="rId8"/>
    <sheet name="006 - Vetranie a klimatiz..." sheetId="9" r:id="rId9"/>
  </sheets>
  <definedNames>
    <definedName name="_xlnm._FilterDatabase" localSheetId="1" hidden="1">'001 - Architektúra a stav...'!$C$148:$K$1807</definedName>
    <definedName name="_xlnm._FilterDatabase" localSheetId="2" hidden="1">'001 - Elektoinštalácia'!$C$122:$K$213</definedName>
    <definedName name="_xlnm._FilterDatabase" localSheetId="3" hidden="1">'002 - Štruktúrovaná kabeláž'!$C$122:$K$144</definedName>
    <definedName name="_xlnm._FilterDatabase" localSheetId="4" hidden="1">'003 - Rozvod EZS'!$C$123:$K$156</definedName>
    <definedName name="_xlnm._FilterDatabase" localSheetId="5" hidden="1">'003 - Vykurovanie - prízemie'!$C$120:$K$151</definedName>
    <definedName name="_xlnm._FilterDatabase" localSheetId="6" hidden="1">'004 - Vykurovanie- nová v...'!$C$125:$K$197</definedName>
    <definedName name="_xlnm._FilterDatabase" localSheetId="7" hidden="1">'005 - Zdravotechnika'!$C$128:$K$290</definedName>
    <definedName name="_xlnm._FilterDatabase" localSheetId="8" hidden="1">'006 - Vetranie a klimatiz...'!$C$129:$K$214</definedName>
    <definedName name="_xlnm.Print_Titles" localSheetId="1">'001 - Architektúra a stav...'!$148:$148</definedName>
    <definedName name="_xlnm.Print_Titles" localSheetId="2">'001 - Elektoinštalácia'!$122:$122</definedName>
    <definedName name="_xlnm.Print_Titles" localSheetId="3">'002 - Štruktúrovaná kabeláž'!$122:$122</definedName>
    <definedName name="_xlnm.Print_Titles" localSheetId="4">'003 - Rozvod EZS'!$123:$123</definedName>
    <definedName name="_xlnm.Print_Titles" localSheetId="5">'003 - Vykurovanie - prízemie'!$120:$120</definedName>
    <definedName name="_xlnm.Print_Titles" localSheetId="6">'004 - Vykurovanie- nová v...'!$125:$125</definedName>
    <definedName name="_xlnm.Print_Titles" localSheetId="7">'005 - Zdravotechnika'!$128:$128</definedName>
    <definedName name="_xlnm.Print_Titles" localSheetId="8">'006 - Vetranie a klimatiz...'!$129:$129</definedName>
    <definedName name="_xlnm.Print_Titles" localSheetId="0">'Rekapitulácia stavby'!$92:$92</definedName>
    <definedName name="_xlnm.Print_Area" localSheetId="1">'001 - Architektúra a stav...'!$C$4:$J$76,'001 - Architektúra a stav...'!$C$82:$J$130,'001 - Architektúra a stav...'!$C$136:$K$1807</definedName>
    <definedName name="_xlnm.Print_Area" localSheetId="2">'001 - Elektoinštalácia'!$C$4:$J$76,'001 - Elektoinštalácia'!$C$82:$J$102,'001 - Elektoinštalácia'!$C$108:$K$213</definedName>
    <definedName name="_xlnm.Print_Area" localSheetId="3">'002 - Štruktúrovaná kabeláž'!$C$4:$J$76,'002 - Štruktúrovaná kabeláž'!$C$82:$J$102,'002 - Štruktúrovaná kabeláž'!$C$108:$K$144</definedName>
    <definedName name="_xlnm.Print_Area" localSheetId="4">'003 - Rozvod EZS'!$C$4:$J$76,'003 - Rozvod EZS'!$C$82:$J$103,'003 - Rozvod EZS'!$C$109:$K$156</definedName>
    <definedName name="_xlnm.Print_Area" localSheetId="5">'003 - Vykurovanie - prízemie'!$C$4:$J$76,'003 - Vykurovanie - prízemie'!$C$82:$J$102,'003 - Vykurovanie - prízemie'!$C$108:$K$151</definedName>
    <definedName name="_xlnm.Print_Area" localSheetId="6">'004 - Vykurovanie- nová v...'!$C$4:$J$76,'004 - Vykurovanie- nová v...'!$C$82:$J$107,'004 - Vykurovanie- nová v...'!$C$113:$K$197</definedName>
    <definedName name="_xlnm.Print_Area" localSheetId="7">'005 - Zdravotechnika'!$C$4:$J$76,'005 - Zdravotechnika'!$C$82:$J$110,'005 - Zdravotechnika'!$C$116:$K$290</definedName>
    <definedName name="_xlnm.Print_Area" localSheetId="8">'006 - Vetranie a klimatiz...'!$C$4:$J$76,'006 - Vetranie a klimatiz...'!$C$82:$J$111,'006 - Vetranie a klimatiz...'!$C$117:$K$214</definedName>
    <definedName name="_xlnm.Print_Area" localSheetId="0">'Rekapitulácia stavby'!$D$4:$AO$76,'Rekapitulácia stavby'!$C$82:$AQ$104</definedName>
  </definedNames>
  <calcPr calcId="124519"/>
</workbook>
</file>

<file path=xl/calcChain.xml><?xml version="1.0" encoding="utf-8"?>
<calcChain xmlns="http://schemas.openxmlformats.org/spreadsheetml/2006/main">
  <c r="J37" i="9"/>
  <c r="J36"/>
  <c r="AY103" i="1"/>
  <c r="J35" i="9"/>
  <c r="AX103" i="1"/>
  <c r="BI214" i="9"/>
  <c r="BH214"/>
  <c r="BG214"/>
  <c r="BE214"/>
  <c r="T214"/>
  <c r="T213" s="1"/>
  <c r="R214"/>
  <c r="R213"/>
  <c r="P214"/>
  <c r="P213" s="1"/>
  <c r="BK214"/>
  <c r="BK213" s="1"/>
  <c r="J213" s="1"/>
  <c r="J110" s="1"/>
  <c r="J214"/>
  <c r="BF214"/>
  <c r="BI212"/>
  <c r="BH212"/>
  <c r="BG212"/>
  <c r="BE212"/>
  <c r="T212"/>
  <c r="R212"/>
  <c r="P212"/>
  <c r="BK212"/>
  <c r="J212"/>
  <c r="BF212" s="1"/>
  <c r="BI211"/>
  <c r="BH211"/>
  <c r="BG211"/>
  <c r="BE211"/>
  <c r="T211"/>
  <c r="T210"/>
  <c r="R211"/>
  <c r="R210"/>
  <c r="P211"/>
  <c r="P210"/>
  <c r="BK211"/>
  <c r="BK210"/>
  <c r="J210" s="1"/>
  <c r="J109" s="1"/>
  <c r="J211"/>
  <c r="BF211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T177"/>
  <c r="R178"/>
  <c r="R177"/>
  <c r="P178"/>
  <c r="P177"/>
  <c r="BK178"/>
  <c r="BK177"/>
  <c r="J177" s="1"/>
  <c r="J108" s="1"/>
  <c r="J178"/>
  <c r="BF178" s="1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 s="1"/>
  <c r="J107" s="1"/>
  <c r="J174"/>
  <c r="BF174" s="1"/>
  <c r="BI172"/>
  <c r="BH172"/>
  <c r="BG172"/>
  <c r="BE172"/>
  <c r="T172"/>
  <c r="R172"/>
  <c r="P172"/>
  <c r="BK172"/>
  <c r="J172"/>
  <c r="BF172"/>
  <c r="BI171"/>
  <c r="BH171"/>
  <c r="BG171"/>
  <c r="BE171"/>
  <c r="T171"/>
  <c r="T170"/>
  <c r="R171"/>
  <c r="R170"/>
  <c r="P171"/>
  <c r="P170"/>
  <c r="BK171"/>
  <c r="BK170"/>
  <c r="J170" s="1"/>
  <c r="J106" s="1"/>
  <c r="J171"/>
  <c r="BF171" s="1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T163"/>
  <c r="R164"/>
  <c r="R163"/>
  <c r="P164"/>
  <c r="P163"/>
  <c r="BK164"/>
  <c r="BK163"/>
  <c r="J163" s="1"/>
  <c r="J105" s="1"/>
  <c r="J164"/>
  <c r="BF164" s="1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T157"/>
  <c r="T156" s="1"/>
  <c r="R158"/>
  <c r="R157" s="1"/>
  <c r="R156" s="1"/>
  <c r="P158"/>
  <c r="P157"/>
  <c r="P156" s="1"/>
  <c r="BK158"/>
  <c r="BK157" s="1"/>
  <c r="J158"/>
  <c r="BF158"/>
  <c r="BI155"/>
  <c r="BH155"/>
  <c r="BG155"/>
  <c r="BE155"/>
  <c r="T155"/>
  <c r="T154"/>
  <c r="R155"/>
  <c r="R154"/>
  <c r="P155"/>
  <c r="P154"/>
  <c r="BK155"/>
  <c r="BK154"/>
  <c r="J154" s="1"/>
  <c r="J102" s="1"/>
  <c r="J155"/>
  <c r="BF155" s="1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 s="1"/>
  <c r="J101" s="1"/>
  <c r="J143"/>
  <c r="BF143" s="1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R138"/>
  <c r="R137"/>
  <c r="P138"/>
  <c r="P137"/>
  <c r="BK138"/>
  <c r="BK137"/>
  <c r="J137" s="1"/>
  <c r="J100" s="1"/>
  <c r="J138"/>
  <c r="BF138" s="1"/>
  <c r="BI136"/>
  <c r="BH136"/>
  <c r="BG136"/>
  <c r="BE136"/>
  <c r="T136"/>
  <c r="R136"/>
  <c r="P136"/>
  <c r="BK136"/>
  <c r="J136"/>
  <c r="BF136"/>
  <c r="BI135"/>
  <c r="BH135"/>
  <c r="BG135"/>
  <c r="BE135"/>
  <c r="T135"/>
  <c r="T134"/>
  <c r="R135"/>
  <c r="R134"/>
  <c r="P135"/>
  <c r="P134"/>
  <c r="BK135"/>
  <c r="BK134"/>
  <c r="J134" s="1"/>
  <c r="J99" s="1"/>
  <c r="J135"/>
  <c r="BF135" s="1"/>
  <c r="BI133"/>
  <c r="F37"/>
  <c r="BD103" i="1" s="1"/>
  <c r="BH133" i="9"/>
  <c r="F36" s="1"/>
  <c r="BC103" i="1" s="1"/>
  <c r="BG133" i="9"/>
  <c r="F35"/>
  <c r="BB103" i="1" s="1"/>
  <c r="BE133" i="9"/>
  <c r="J33" s="1"/>
  <c r="AV103" i="1" s="1"/>
  <c r="T133" i="9"/>
  <c r="T132"/>
  <c r="T131" s="1"/>
  <c r="T130" s="1"/>
  <c r="R133"/>
  <c r="R132"/>
  <c r="R131" s="1"/>
  <c r="R130" s="1"/>
  <c r="P133"/>
  <c r="P132"/>
  <c r="P131" s="1"/>
  <c r="P130" s="1"/>
  <c r="AU103" i="1" s="1"/>
  <c r="BK133" i="9"/>
  <c r="BK132" s="1"/>
  <c r="J133"/>
  <c r="BF133" s="1"/>
  <c r="J127"/>
  <c r="J126"/>
  <c r="F126"/>
  <c r="F124"/>
  <c r="E122"/>
  <c r="J92"/>
  <c r="J91"/>
  <c r="F91"/>
  <c r="F89"/>
  <c r="E87"/>
  <c r="J18"/>
  <c r="E18"/>
  <c r="F127" s="1"/>
  <c r="F92"/>
  <c r="J17"/>
  <c r="J12"/>
  <c r="J124" s="1"/>
  <c r="E7"/>
  <c r="E120"/>
  <c r="E85"/>
  <c r="J37" i="8"/>
  <c r="J36"/>
  <c r="AY102" i="1"/>
  <c r="J35" i="8"/>
  <c r="AX102" i="1"/>
  <c r="BI290" i="8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T253"/>
  <c r="R254"/>
  <c r="R253"/>
  <c r="P254"/>
  <c r="P253"/>
  <c r="BK254"/>
  <c r="BK253"/>
  <c r="J253" s="1"/>
  <c r="J109" s="1"/>
  <c r="J254"/>
  <c r="BF254" s="1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T229"/>
  <c r="R230"/>
  <c r="R229"/>
  <c r="P230"/>
  <c r="P229"/>
  <c r="BK230"/>
  <c r="BK229"/>
  <c r="J229" s="1"/>
  <c r="J108" s="1"/>
  <c r="J230"/>
  <c r="BF230" s="1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T215"/>
  <c r="R216"/>
  <c r="R215"/>
  <c r="P216"/>
  <c r="P215"/>
  <c r="BK216"/>
  <c r="BK215"/>
  <c r="J215" s="1"/>
  <c r="J107" s="1"/>
  <c r="J216"/>
  <c r="BF216" s="1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T203"/>
  <c r="R204"/>
  <c r="R203"/>
  <c r="P204"/>
  <c r="P203"/>
  <c r="BK204"/>
  <c r="BK203"/>
  <c r="J203" s="1"/>
  <c r="J106" s="1"/>
  <c r="J204"/>
  <c r="BF204" s="1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T197"/>
  <c r="T196" s="1"/>
  <c r="R198"/>
  <c r="R197" s="1"/>
  <c r="R196" s="1"/>
  <c r="P198"/>
  <c r="P197"/>
  <c r="P196" s="1"/>
  <c r="BK198"/>
  <c r="BK197" s="1"/>
  <c r="J198"/>
  <c r="BF198"/>
  <c r="BI195"/>
  <c r="BH195"/>
  <c r="BG195"/>
  <c r="BE195"/>
  <c r="T195"/>
  <c r="R195"/>
  <c r="P195"/>
  <c r="BK195"/>
  <c r="J195"/>
  <c r="BF195"/>
  <c r="BI194"/>
  <c r="BH194"/>
  <c r="BG194"/>
  <c r="BE194"/>
  <c r="T194"/>
  <c r="T193"/>
  <c r="R194"/>
  <c r="R193"/>
  <c r="P194"/>
  <c r="P193"/>
  <c r="BK194"/>
  <c r="BK193"/>
  <c r="J193" s="1"/>
  <c r="J103" s="1"/>
  <c r="J194"/>
  <c r="BF194" s="1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T181"/>
  <c r="R182"/>
  <c r="R181"/>
  <c r="P182"/>
  <c r="P181"/>
  <c r="BK182"/>
  <c r="BK181"/>
  <c r="J181" s="1"/>
  <c r="J102" s="1"/>
  <c r="J182"/>
  <c r="BF182" s="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T155"/>
  <c r="R156"/>
  <c r="R155"/>
  <c r="P156"/>
  <c r="P155"/>
  <c r="BK156"/>
  <c r="BK155"/>
  <c r="J155" s="1"/>
  <c r="J101" s="1"/>
  <c r="J156"/>
  <c r="BF156" s="1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T148"/>
  <c r="R149"/>
  <c r="R148"/>
  <c r="P149"/>
  <c r="P148"/>
  <c r="BK149"/>
  <c r="BK148"/>
  <c r="J148" s="1"/>
  <c r="J100" s="1"/>
  <c r="J149"/>
  <c r="BF149" s="1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T144"/>
  <c r="R145"/>
  <c r="R144"/>
  <c r="P145"/>
  <c r="P144"/>
  <c r="BK145"/>
  <c r="BK144"/>
  <c r="J144" s="1"/>
  <c r="J99" s="1"/>
  <c r="J145"/>
  <c r="BF145" s="1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F37"/>
  <c r="BD102" i="1" s="1"/>
  <c r="BH132" i="8"/>
  <c r="F36" s="1"/>
  <c r="BC102" i="1" s="1"/>
  <c r="BG132" i="8"/>
  <c r="F35"/>
  <c r="BB102" i="1" s="1"/>
  <c r="BE132" i="8"/>
  <c r="J33" s="1"/>
  <c r="AV102" i="1" s="1"/>
  <c r="T132" i="8"/>
  <c r="T131"/>
  <c r="T130" s="1"/>
  <c r="T129" s="1"/>
  <c r="R132"/>
  <c r="R131"/>
  <c r="R130" s="1"/>
  <c r="R129" s="1"/>
  <c r="P132"/>
  <c r="P131"/>
  <c r="P130" s="1"/>
  <c r="P129" s="1"/>
  <c r="AU102" i="1" s="1"/>
  <c r="BK132" i="8"/>
  <c r="BK131" s="1"/>
  <c r="J132"/>
  <c r="BF132" s="1"/>
  <c r="J126"/>
  <c r="J125"/>
  <c r="F125"/>
  <c r="F123"/>
  <c r="E121"/>
  <c r="J92"/>
  <c r="J91"/>
  <c r="F91"/>
  <c r="F89"/>
  <c r="E87"/>
  <c r="J18"/>
  <c r="E18"/>
  <c r="F126" s="1"/>
  <c r="F92"/>
  <c r="J17"/>
  <c r="J12"/>
  <c r="J123" s="1"/>
  <c r="E7"/>
  <c r="E119"/>
  <c r="E85"/>
  <c r="J194" i="7"/>
  <c r="J37"/>
  <c r="J36"/>
  <c r="AY101" i="1" s="1"/>
  <c r="J35" i="7"/>
  <c r="AX101" i="1" s="1"/>
  <c r="BI197" i="7"/>
  <c r="BH197"/>
  <c r="BG197"/>
  <c r="BE197"/>
  <c r="T197"/>
  <c r="R197"/>
  <c r="P197"/>
  <c r="BK197"/>
  <c r="J197"/>
  <c r="BF197" s="1"/>
  <c r="BI196"/>
  <c r="BH196"/>
  <c r="BG196"/>
  <c r="BE196"/>
  <c r="T196"/>
  <c r="T195" s="1"/>
  <c r="R196"/>
  <c r="R195" s="1"/>
  <c r="P196"/>
  <c r="P195" s="1"/>
  <c r="BK196"/>
  <c r="BK195" s="1"/>
  <c r="J195" s="1"/>
  <c r="J106" s="1"/>
  <c r="J196"/>
  <c r="BF196"/>
  <c r="J105"/>
  <c r="BI193"/>
  <c r="BH193"/>
  <c r="BG193"/>
  <c r="BE193"/>
  <c r="T193"/>
  <c r="R193"/>
  <c r="P193"/>
  <c r="BK193"/>
  <c r="J193"/>
  <c r="BF193"/>
  <c r="BI192"/>
  <c r="BH192"/>
  <c r="BG192"/>
  <c r="BE192"/>
  <c r="T192"/>
  <c r="T191"/>
  <c r="R192"/>
  <c r="R191"/>
  <c r="P192"/>
  <c r="P191"/>
  <c r="BK192"/>
  <c r="BK191"/>
  <c r="J191" s="1"/>
  <c r="J104" s="1"/>
  <c r="J192"/>
  <c r="BF192" s="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T187"/>
  <c r="R188"/>
  <c r="R187"/>
  <c r="P188"/>
  <c r="P187"/>
  <c r="BK188"/>
  <c r="BK187"/>
  <c r="J187" s="1"/>
  <c r="J103" s="1"/>
  <c r="J188"/>
  <c r="BF188" s="1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T165"/>
  <c r="R166"/>
  <c r="R165"/>
  <c r="P166"/>
  <c r="P165"/>
  <c r="BK166"/>
  <c r="BK165"/>
  <c r="J165" s="1"/>
  <c r="J102" s="1"/>
  <c r="J166"/>
  <c r="BF166" s="1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T151"/>
  <c r="R152"/>
  <c r="R151"/>
  <c r="P152"/>
  <c r="P151"/>
  <c r="BK152"/>
  <c r="BK151"/>
  <c r="J151" s="1"/>
  <c r="J101" s="1"/>
  <c r="J152"/>
  <c r="BF152" s="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T143"/>
  <c r="R144"/>
  <c r="R143"/>
  <c r="P144"/>
  <c r="P143"/>
  <c r="BK144"/>
  <c r="BK143"/>
  <c r="J143" s="1"/>
  <c r="J100" s="1"/>
  <c r="J144"/>
  <c r="BF144" s="1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R138"/>
  <c r="R137"/>
  <c r="P138"/>
  <c r="P137"/>
  <c r="BK138"/>
  <c r="BK137"/>
  <c r="J137" s="1"/>
  <c r="J99" s="1"/>
  <c r="J138"/>
  <c r="BF138" s="1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F37"/>
  <c r="BD101" i="1" s="1"/>
  <c r="BH129" i="7"/>
  <c r="F36" s="1"/>
  <c r="BC101" i="1" s="1"/>
  <c r="BG129" i="7"/>
  <c r="F35"/>
  <c r="BB101" i="1" s="1"/>
  <c r="BE129" i="7"/>
  <c r="J33" s="1"/>
  <c r="AV101" i="1" s="1"/>
  <c r="T129" i="7"/>
  <c r="T128"/>
  <c r="T127" s="1"/>
  <c r="T126" s="1"/>
  <c r="R129"/>
  <c r="R128"/>
  <c r="R127" s="1"/>
  <c r="R126" s="1"/>
  <c r="P129"/>
  <c r="P128"/>
  <c r="P127" s="1"/>
  <c r="P126" s="1"/>
  <c r="AU101" i="1" s="1"/>
  <c r="BK129" i="7"/>
  <c r="BK128" s="1"/>
  <c r="J129"/>
  <c r="BF129" s="1"/>
  <c r="J123"/>
  <c r="J122"/>
  <c r="F122"/>
  <c r="F120"/>
  <c r="E118"/>
  <c r="J92"/>
  <c r="J91"/>
  <c r="F91"/>
  <c r="F89"/>
  <c r="E87"/>
  <c r="J18"/>
  <c r="E18"/>
  <c r="F123" s="1"/>
  <c r="F92"/>
  <c r="J17"/>
  <c r="J12"/>
  <c r="J120" s="1"/>
  <c r="J89"/>
  <c r="E7"/>
  <c r="E116"/>
  <c r="E85"/>
  <c r="J37" i="6"/>
  <c r="J36"/>
  <c r="AY100" i="1"/>
  <c r="J35" i="6"/>
  <c r="AX100" i="1"/>
  <c r="BI151" i="6"/>
  <c r="BH151"/>
  <c r="BG151"/>
  <c r="BE151"/>
  <c r="T151"/>
  <c r="T150"/>
  <c r="R151"/>
  <c r="R150"/>
  <c r="P151"/>
  <c r="P150"/>
  <c r="BK151"/>
  <c r="BK150"/>
  <c r="J150" s="1"/>
  <c r="J101" s="1"/>
  <c r="J151"/>
  <c r="BF151" s="1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T135"/>
  <c r="R136"/>
  <c r="R135"/>
  <c r="P136"/>
  <c r="P135"/>
  <c r="BK136"/>
  <c r="BK135"/>
  <c r="J135" s="1"/>
  <c r="J100" s="1"/>
  <c r="J136"/>
  <c r="BF136" s="1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T129"/>
  <c r="R130"/>
  <c r="R129"/>
  <c r="P130"/>
  <c r="P129"/>
  <c r="BK130"/>
  <c r="BK129"/>
  <c r="J129" s="1"/>
  <c r="J99" s="1"/>
  <c r="J130"/>
  <c r="BF130" s="1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F37"/>
  <c r="BD100" i="1" s="1"/>
  <c r="BH124" i="6"/>
  <c r="F36" s="1"/>
  <c r="BC100" i="1" s="1"/>
  <c r="BG124" i="6"/>
  <c r="F35"/>
  <c r="BB100" i="1" s="1"/>
  <c r="BE124" i="6"/>
  <c r="J33" s="1"/>
  <c r="AV100" i="1" s="1"/>
  <c r="T124" i="6"/>
  <c r="T123"/>
  <c r="T122" s="1"/>
  <c r="T121" s="1"/>
  <c r="R124"/>
  <c r="R123"/>
  <c r="R122" s="1"/>
  <c r="R121" s="1"/>
  <c r="P124"/>
  <c r="P123"/>
  <c r="P122" s="1"/>
  <c r="P121" s="1"/>
  <c r="AU100" i="1" s="1"/>
  <c r="BK124" i="6"/>
  <c r="BK123" s="1"/>
  <c r="J124"/>
  <c r="BF124" s="1"/>
  <c r="J118"/>
  <c r="J117"/>
  <c r="F117"/>
  <c r="F115"/>
  <c r="E113"/>
  <c r="J92"/>
  <c r="J91"/>
  <c r="F91"/>
  <c r="F89"/>
  <c r="E87"/>
  <c r="J18"/>
  <c r="E18"/>
  <c r="F118" s="1"/>
  <c r="F92"/>
  <c r="J17"/>
  <c r="J12"/>
  <c r="J115" s="1"/>
  <c r="E7"/>
  <c r="E111"/>
  <c r="E85"/>
  <c r="J39" i="5"/>
  <c r="J38"/>
  <c r="AY99" i="1"/>
  <c r="J37" i="5"/>
  <c r="AX99" i="1"/>
  <c r="BI156" i="5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 s="1"/>
  <c r="J102" s="1"/>
  <c r="J153"/>
  <c r="BF153" s="1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R138"/>
  <c r="R137"/>
  <c r="P138"/>
  <c r="P137"/>
  <c r="BK138"/>
  <c r="BK137"/>
  <c r="J137" s="1"/>
  <c r="J101" s="1"/>
  <c r="J138"/>
  <c r="BF138" s="1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F39"/>
  <c r="BD99" i="1" s="1"/>
  <c r="BH127" i="5"/>
  <c r="F38" s="1"/>
  <c r="BC99" i="1" s="1"/>
  <c r="BG127" i="5"/>
  <c r="F37"/>
  <c r="BB99" i="1" s="1"/>
  <c r="BE127" i="5"/>
  <c r="J35" s="1"/>
  <c r="AV99" i="1" s="1"/>
  <c r="T127" i="5"/>
  <c r="T126"/>
  <c r="T125" s="1"/>
  <c r="T124" s="1"/>
  <c r="R127"/>
  <c r="R126"/>
  <c r="R125" s="1"/>
  <c r="R124" s="1"/>
  <c r="P127"/>
  <c r="P126"/>
  <c r="P125" s="1"/>
  <c r="P124" s="1"/>
  <c r="AU99" i="1" s="1"/>
  <c r="BK127" i="5"/>
  <c r="BK126" s="1"/>
  <c r="J127"/>
  <c r="BF127" s="1"/>
  <c r="J121"/>
  <c r="J120"/>
  <c r="F120"/>
  <c r="F118"/>
  <c r="E116"/>
  <c r="J94"/>
  <c r="J93"/>
  <c r="F93"/>
  <c r="F91"/>
  <c r="E89"/>
  <c r="J20"/>
  <c r="E20"/>
  <c r="F121" s="1"/>
  <c r="F94"/>
  <c r="J19"/>
  <c r="J14"/>
  <c r="J118" s="1"/>
  <c r="J91"/>
  <c r="E7"/>
  <c r="E112"/>
  <c r="E85"/>
  <c r="J39" i="4"/>
  <c r="J38"/>
  <c r="AY98" i="1"/>
  <c r="J37" i="4"/>
  <c r="AX98" i="1"/>
  <c r="BI144" i="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T139"/>
  <c r="R140"/>
  <c r="R139"/>
  <c r="P140"/>
  <c r="P139"/>
  <c r="BK140"/>
  <c r="BK139"/>
  <c r="J139" s="1"/>
  <c r="J101" s="1"/>
  <c r="J140"/>
  <c r="BF140" s="1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F39"/>
  <c r="BD98" i="1" s="1"/>
  <c r="BH126" i="4"/>
  <c r="F38" s="1"/>
  <c r="BC98" i="1" s="1"/>
  <c r="BG126" i="4"/>
  <c r="F37"/>
  <c r="BB98" i="1" s="1"/>
  <c r="BE126" i="4"/>
  <c r="J35" s="1"/>
  <c r="AV98" i="1" s="1"/>
  <c r="T126" i="4"/>
  <c r="T125"/>
  <c r="T124" s="1"/>
  <c r="T123" s="1"/>
  <c r="R126"/>
  <c r="R125"/>
  <c r="R124" s="1"/>
  <c r="R123" s="1"/>
  <c r="P126"/>
  <c r="P125"/>
  <c r="P124" s="1"/>
  <c r="P123" s="1"/>
  <c r="AU98" i="1" s="1"/>
  <c r="BK126" i="4"/>
  <c r="BK125" s="1"/>
  <c r="J126"/>
  <c r="BF126" s="1"/>
  <c r="J120"/>
  <c r="J119"/>
  <c r="F119"/>
  <c r="F117"/>
  <c r="E115"/>
  <c r="J94"/>
  <c r="J93"/>
  <c r="F93"/>
  <c r="F91"/>
  <c r="E89"/>
  <c r="J20"/>
  <c r="E20"/>
  <c r="F120" s="1"/>
  <c r="F94"/>
  <c r="J19"/>
  <c r="J14"/>
  <c r="J117" s="1"/>
  <c r="J91"/>
  <c r="E7"/>
  <c r="E111"/>
  <c r="E85"/>
  <c r="J39" i="3"/>
  <c r="J38"/>
  <c r="AY97" i="1"/>
  <c r="J37" i="3"/>
  <c r="AX97" i="1"/>
  <c r="BI213" i="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T209"/>
  <c r="R210"/>
  <c r="R209"/>
  <c r="P210"/>
  <c r="P209"/>
  <c r="BK210"/>
  <c r="BK209"/>
  <c r="J209" s="1"/>
  <c r="J101" s="1"/>
  <c r="J210"/>
  <c r="BF210" s="1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F39"/>
  <c r="BD97" i="1" s="1"/>
  <c r="BH126" i="3"/>
  <c r="F38" s="1"/>
  <c r="BC97" i="1" s="1"/>
  <c r="BG126" i="3"/>
  <c r="F37"/>
  <c r="BB97" i="1" s="1"/>
  <c r="BE126" i="3"/>
  <c r="J35" s="1"/>
  <c r="AV97" i="1" s="1"/>
  <c r="T126" i="3"/>
  <c r="T125"/>
  <c r="T124" s="1"/>
  <c r="T123" s="1"/>
  <c r="R126"/>
  <c r="R125"/>
  <c r="R124" s="1"/>
  <c r="R123" s="1"/>
  <c r="P126"/>
  <c r="P125"/>
  <c r="P124" s="1"/>
  <c r="P123" s="1"/>
  <c r="AU97" i="1" s="1"/>
  <c r="BK126" i="3"/>
  <c r="BK125" s="1"/>
  <c r="J126"/>
  <c r="BF126" s="1"/>
  <c r="J120"/>
  <c r="J119"/>
  <c r="F119"/>
  <c r="F117"/>
  <c r="E115"/>
  <c r="J94"/>
  <c r="J93"/>
  <c r="F93"/>
  <c r="F91"/>
  <c r="E89"/>
  <c r="J20"/>
  <c r="E20"/>
  <c r="F120" s="1"/>
  <c r="F94"/>
  <c r="J19"/>
  <c r="J14"/>
  <c r="J117" s="1"/>
  <c r="E7"/>
  <c r="E111"/>
  <c r="E85"/>
  <c r="J37" i="2"/>
  <c r="J36"/>
  <c r="AY95" i="1"/>
  <c r="J35" i="2"/>
  <c r="AX95" i="1"/>
  <c r="BI1807" i="2"/>
  <c r="BH1807"/>
  <c r="BG1807"/>
  <c r="BE1807"/>
  <c r="T1807"/>
  <c r="T1806"/>
  <c r="T1805" s="1"/>
  <c r="R1807"/>
  <c r="R1806" s="1"/>
  <c r="R1805" s="1"/>
  <c r="P1807"/>
  <c r="P1806"/>
  <c r="P1805" s="1"/>
  <c r="BK1807"/>
  <c r="BK1806" s="1"/>
  <c r="J1807"/>
  <c r="BF1807"/>
  <c r="BI1799"/>
  <c r="BH1799"/>
  <c r="BG1799"/>
  <c r="BE1799"/>
  <c r="T1799"/>
  <c r="T1798"/>
  <c r="R1799"/>
  <c r="R1798"/>
  <c r="P1799"/>
  <c r="P1798"/>
  <c r="BK1799"/>
  <c r="BK1798"/>
  <c r="J1798" s="1"/>
  <c r="J127" s="1"/>
  <c r="J1799"/>
  <c r="BF1799" s="1"/>
  <c r="BI1797"/>
  <c r="BH1797"/>
  <c r="BG1797"/>
  <c r="BE1797"/>
  <c r="T1797"/>
  <c r="R1797"/>
  <c r="P1797"/>
  <c r="BK1797"/>
  <c r="J1797"/>
  <c r="BF1797"/>
  <c r="BI1795"/>
  <c r="BH1795"/>
  <c r="BG1795"/>
  <c r="BE1795"/>
  <c r="T1795"/>
  <c r="T1794"/>
  <c r="T1793" s="1"/>
  <c r="R1795"/>
  <c r="R1794" s="1"/>
  <c r="R1793" s="1"/>
  <c r="P1795"/>
  <c r="P1794"/>
  <c r="P1793" s="1"/>
  <c r="BK1795"/>
  <c r="BK1794" s="1"/>
  <c r="J1795"/>
  <c r="BF1795"/>
  <c r="BI1791"/>
  <c r="BH1791"/>
  <c r="BG1791"/>
  <c r="BE1791"/>
  <c r="T1791"/>
  <c r="R1791"/>
  <c r="P1791"/>
  <c r="BK1791"/>
  <c r="J1791"/>
  <c r="BF1791"/>
  <c r="BI1781"/>
  <c r="BH1781"/>
  <c r="BG1781"/>
  <c r="BE1781"/>
  <c r="T1781"/>
  <c r="R1781"/>
  <c r="P1781"/>
  <c r="BK1781"/>
  <c r="J1781"/>
  <c r="BF1781"/>
  <c r="BI1776"/>
  <c r="BH1776"/>
  <c r="BG1776"/>
  <c r="BE1776"/>
  <c r="T1776"/>
  <c r="T1775"/>
  <c r="R1776"/>
  <c r="R1775"/>
  <c r="P1776"/>
  <c r="P1775"/>
  <c r="BK1776"/>
  <c r="BK1775"/>
  <c r="J1775" s="1"/>
  <c r="J124" s="1"/>
  <c r="J1776"/>
  <c r="BF1776" s="1"/>
  <c r="BI1744"/>
  <c r="BH1744"/>
  <c r="BG1744"/>
  <c r="BE1744"/>
  <c r="T1744"/>
  <c r="R1744"/>
  <c r="P1744"/>
  <c r="BK1744"/>
  <c r="J1744"/>
  <c r="BF1744"/>
  <c r="BI1738"/>
  <c r="BH1738"/>
  <c r="BG1738"/>
  <c r="BE1738"/>
  <c r="T1738"/>
  <c r="R1738"/>
  <c r="P1738"/>
  <c r="BK1738"/>
  <c r="J1738"/>
  <c r="BF1738"/>
  <c r="BI1719"/>
  <c r="BH1719"/>
  <c r="BG1719"/>
  <c r="BE1719"/>
  <c r="T1719"/>
  <c r="R1719"/>
  <c r="P1719"/>
  <c r="BK1719"/>
  <c r="J1719"/>
  <c r="BF1719"/>
  <c r="BI1717"/>
  <c r="BH1717"/>
  <c r="BG1717"/>
  <c r="BE1717"/>
  <c r="T1717"/>
  <c r="R1717"/>
  <c r="P1717"/>
  <c r="BK1717"/>
  <c r="J1717"/>
  <c r="BF1717"/>
  <c r="BI1715"/>
  <c r="BH1715"/>
  <c r="BG1715"/>
  <c r="BE1715"/>
  <c r="T1715"/>
  <c r="R1715"/>
  <c r="P1715"/>
  <c r="BK1715"/>
  <c r="J1715"/>
  <c r="BF1715"/>
  <c r="BI1703"/>
  <c r="BH1703"/>
  <c r="BG1703"/>
  <c r="BE1703"/>
  <c r="T1703"/>
  <c r="R1703"/>
  <c r="P1703"/>
  <c r="BK1703"/>
  <c r="J1703"/>
  <c r="BF1703"/>
  <c r="BI1701"/>
  <c r="BH1701"/>
  <c r="BG1701"/>
  <c r="BE1701"/>
  <c r="T1701"/>
  <c r="T1700"/>
  <c r="R1701"/>
  <c r="R1700"/>
  <c r="P1701"/>
  <c r="P1700"/>
  <c r="BK1701"/>
  <c r="BK1700"/>
  <c r="J1700" s="1"/>
  <c r="J123" s="1"/>
  <c r="J1701"/>
  <c r="BF1701" s="1"/>
  <c r="BI1699"/>
  <c r="BH1699"/>
  <c r="BG1699"/>
  <c r="BE1699"/>
  <c r="T1699"/>
  <c r="R1699"/>
  <c r="P1699"/>
  <c r="BK1699"/>
  <c r="J1699"/>
  <c r="BF1699"/>
  <c r="BI1697"/>
  <c r="BH1697"/>
  <c r="BG1697"/>
  <c r="BE1697"/>
  <c r="T1697"/>
  <c r="R1697"/>
  <c r="P1697"/>
  <c r="BK1697"/>
  <c r="J1697"/>
  <c r="BF1697"/>
  <c r="BI1693"/>
  <c r="BH1693"/>
  <c r="BG1693"/>
  <c r="BE1693"/>
  <c r="T1693"/>
  <c r="R1693"/>
  <c r="P1693"/>
  <c r="BK1693"/>
  <c r="J1693"/>
  <c r="BF1693"/>
  <c r="BI1690"/>
  <c r="BH1690"/>
  <c r="BG1690"/>
  <c r="BE1690"/>
  <c r="T1690"/>
  <c r="R1690"/>
  <c r="P1690"/>
  <c r="BK1690"/>
  <c r="J1690"/>
  <c r="BF1690"/>
  <c r="BI1653"/>
  <c r="BH1653"/>
  <c r="BG1653"/>
  <c r="BE1653"/>
  <c r="T1653"/>
  <c r="T1652"/>
  <c r="R1653"/>
  <c r="R1652"/>
  <c r="P1653"/>
  <c r="P1652"/>
  <c r="BK1653"/>
  <c r="BK1652"/>
  <c r="J1652" s="1"/>
  <c r="J122" s="1"/>
  <c r="J1653"/>
  <c r="BF1653" s="1"/>
  <c r="BI1651"/>
  <c r="BH1651"/>
  <c r="BG1651"/>
  <c r="BE1651"/>
  <c r="T1651"/>
  <c r="R1651"/>
  <c r="P1651"/>
  <c r="BK1651"/>
  <c r="J1651"/>
  <c r="BF1651"/>
  <c r="BI1646"/>
  <c r="BH1646"/>
  <c r="BG1646"/>
  <c r="BE1646"/>
  <c r="T1646"/>
  <c r="T1645"/>
  <c r="R1646"/>
  <c r="R1645"/>
  <c r="P1646"/>
  <c r="P1645"/>
  <c r="BK1646"/>
  <c r="BK1645"/>
  <c r="J1645" s="1"/>
  <c r="J121" s="1"/>
  <c r="J1646"/>
  <c r="BF1646" s="1"/>
  <c r="BI1627"/>
  <c r="BH1627"/>
  <c r="BG1627"/>
  <c r="BE1627"/>
  <c r="T1627"/>
  <c r="R1627"/>
  <c r="P1627"/>
  <c r="BK1627"/>
  <c r="J1627"/>
  <c r="BF1627"/>
  <c r="BI1621"/>
  <c r="BH1621"/>
  <c r="BG1621"/>
  <c r="BE1621"/>
  <c r="T1621"/>
  <c r="T1620"/>
  <c r="R1621"/>
  <c r="R1620"/>
  <c r="P1621"/>
  <c r="P1620"/>
  <c r="BK1621"/>
  <c r="BK1620"/>
  <c r="J1620" s="1"/>
  <c r="J120" s="1"/>
  <c r="J1621"/>
  <c r="BF1621" s="1"/>
  <c r="BI1619"/>
  <c r="BH1619"/>
  <c r="BG1619"/>
  <c r="BE1619"/>
  <c r="T1619"/>
  <c r="R1619"/>
  <c r="P1619"/>
  <c r="BK1619"/>
  <c r="J1619"/>
  <c r="BF1619"/>
  <c r="BI1617"/>
  <c r="BH1617"/>
  <c r="BG1617"/>
  <c r="BE1617"/>
  <c r="T1617"/>
  <c r="R1617"/>
  <c r="P1617"/>
  <c r="BK1617"/>
  <c r="J1617"/>
  <c r="BF1617"/>
  <c r="BI1615"/>
  <c r="BH1615"/>
  <c r="BG1615"/>
  <c r="BE1615"/>
  <c r="T1615"/>
  <c r="R1615"/>
  <c r="P1615"/>
  <c r="BK1615"/>
  <c r="J1615"/>
  <c r="BF1615"/>
  <c r="BI1613"/>
  <c r="BH1613"/>
  <c r="BG1613"/>
  <c r="BE1613"/>
  <c r="T1613"/>
  <c r="R1613"/>
  <c r="P1613"/>
  <c r="BK1613"/>
  <c r="J1613"/>
  <c r="BF1613"/>
  <c r="BI1611"/>
  <c r="BH1611"/>
  <c r="BG1611"/>
  <c r="BE1611"/>
  <c r="T1611"/>
  <c r="R1611"/>
  <c r="P1611"/>
  <c r="BK1611"/>
  <c r="J1611"/>
  <c r="BF1611"/>
  <c r="BI1609"/>
  <c r="BH1609"/>
  <c r="BG1609"/>
  <c r="BE1609"/>
  <c r="T1609"/>
  <c r="R1609"/>
  <c r="P1609"/>
  <c r="BK1609"/>
  <c r="J1609"/>
  <c r="BF1609"/>
  <c r="BI1603"/>
  <c r="BH1603"/>
  <c r="BG1603"/>
  <c r="BE1603"/>
  <c r="T1603"/>
  <c r="R1603"/>
  <c r="P1603"/>
  <c r="BK1603"/>
  <c r="J1603"/>
  <c r="BF1603"/>
  <c r="BI1601"/>
  <c r="BH1601"/>
  <c r="BG1601"/>
  <c r="BE1601"/>
  <c r="T1601"/>
  <c r="R1601"/>
  <c r="P1601"/>
  <c r="BK1601"/>
  <c r="J1601"/>
  <c r="BF1601"/>
  <c r="BI1597"/>
  <c r="BH1597"/>
  <c r="BG1597"/>
  <c r="BE1597"/>
  <c r="T1597"/>
  <c r="R1597"/>
  <c r="P1597"/>
  <c r="BK1597"/>
  <c r="J1597"/>
  <c r="BF1597"/>
  <c r="BI1594"/>
  <c r="BH1594"/>
  <c r="BG1594"/>
  <c r="BE1594"/>
  <c r="T1594"/>
  <c r="R1594"/>
  <c r="P1594"/>
  <c r="BK1594"/>
  <c r="J1594"/>
  <c r="BF1594"/>
  <c r="BI1592"/>
  <c r="BH1592"/>
  <c r="BG1592"/>
  <c r="BE1592"/>
  <c r="T1592"/>
  <c r="R1592"/>
  <c r="P1592"/>
  <c r="BK1592"/>
  <c r="J1592"/>
  <c r="BF1592"/>
  <c r="BI1590"/>
  <c r="BH1590"/>
  <c r="BG1590"/>
  <c r="BE1590"/>
  <c r="T1590"/>
  <c r="R1590"/>
  <c r="P1590"/>
  <c r="BK1590"/>
  <c r="J1590"/>
  <c r="BF1590"/>
  <c r="BI1580"/>
  <c r="BH1580"/>
  <c r="BG1580"/>
  <c r="BE1580"/>
  <c r="T1580"/>
  <c r="R1580"/>
  <c r="P1580"/>
  <c r="BK1580"/>
  <c r="J1580"/>
  <c r="BF1580"/>
  <c r="BI1577"/>
  <c r="BH1577"/>
  <c r="BG1577"/>
  <c r="BE1577"/>
  <c r="T1577"/>
  <c r="R1577"/>
  <c r="P1577"/>
  <c r="BK1577"/>
  <c r="J1577"/>
  <c r="BF1577"/>
  <c r="BI1575"/>
  <c r="BH1575"/>
  <c r="BG1575"/>
  <c r="BE1575"/>
  <c r="T1575"/>
  <c r="R1575"/>
  <c r="P1575"/>
  <c r="BK1575"/>
  <c r="J1575"/>
  <c r="BF1575"/>
  <c r="BI1572"/>
  <c r="BH1572"/>
  <c r="BG1572"/>
  <c r="BE1572"/>
  <c r="T1572"/>
  <c r="R1572"/>
  <c r="P1572"/>
  <c r="BK1572"/>
  <c r="J1572"/>
  <c r="BF1572"/>
  <c r="BI1564"/>
  <c r="BH1564"/>
  <c r="BG1564"/>
  <c r="BE1564"/>
  <c r="T1564"/>
  <c r="T1563"/>
  <c r="R1564"/>
  <c r="R1563"/>
  <c r="P1564"/>
  <c r="P1563"/>
  <c r="BK1564"/>
  <c r="BK1563"/>
  <c r="J1563" s="1"/>
  <c r="J119" s="1"/>
  <c r="J1564"/>
  <c r="BF1564" s="1"/>
  <c r="BI1562"/>
  <c r="BH1562"/>
  <c r="BG1562"/>
  <c r="BE1562"/>
  <c r="T1562"/>
  <c r="R1562"/>
  <c r="P1562"/>
  <c r="BK1562"/>
  <c r="J1562"/>
  <c r="BF1562"/>
  <c r="BI1560"/>
  <c r="BH1560"/>
  <c r="BG1560"/>
  <c r="BE1560"/>
  <c r="T1560"/>
  <c r="R1560"/>
  <c r="P1560"/>
  <c r="BK1560"/>
  <c r="J1560"/>
  <c r="BF1560"/>
  <c r="BI1558"/>
  <c r="BH1558"/>
  <c r="BG1558"/>
  <c r="BE1558"/>
  <c r="T1558"/>
  <c r="R1558"/>
  <c r="P1558"/>
  <c r="BK1558"/>
  <c r="J1558"/>
  <c r="BF1558"/>
  <c r="BI1556"/>
  <c r="BH1556"/>
  <c r="BG1556"/>
  <c r="BE1556"/>
  <c r="T1556"/>
  <c r="R1556"/>
  <c r="P1556"/>
  <c r="BK1556"/>
  <c r="J1556"/>
  <c r="BF1556"/>
  <c r="BI1544"/>
  <c r="BH1544"/>
  <c r="BG1544"/>
  <c r="BE1544"/>
  <c r="T1544"/>
  <c r="R1544"/>
  <c r="P1544"/>
  <c r="BK1544"/>
  <c r="J1544"/>
  <c r="BF1544"/>
  <c r="BI1542"/>
  <c r="BH1542"/>
  <c r="BG1542"/>
  <c r="BE1542"/>
  <c r="T1542"/>
  <c r="R1542"/>
  <c r="P1542"/>
  <c r="BK1542"/>
  <c r="J1542"/>
  <c r="BF1542"/>
  <c r="BI1505"/>
  <c r="BH1505"/>
  <c r="BG1505"/>
  <c r="BE1505"/>
  <c r="T1505"/>
  <c r="R1505"/>
  <c r="P1505"/>
  <c r="BK1505"/>
  <c r="J1505"/>
  <c r="BF1505"/>
  <c r="BI1503"/>
  <c r="BH1503"/>
  <c r="BG1503"/>
  <c r="BE1503"/>
  <c r="T1503"/>
  <c r="R1503"/>
  <c r="P1503"/>
  <c r="BK1503"/>
  <c r="J1503"/>
  <c r="BF1503"/>
  <c r="BI1484"/>
  <c r="BH1484"/>
  <c r="BG1484"/>
  <c r="BE1484"/>
  <c r="T1484"/>
  <c r="T1483"/>
  <c r="R1484"/>
  <c r="R1483"/>
  <c r="P1484"/>
  <c r="P1483"/>
  <c r="BK1484"/>
  <c r="BK1483"/>
  <c r="J1483" s="1"/>
  <c r="J118" s="1"/>
  <c r="J1484"/>
  <c r="BF1484" s="1"/>
  <c r="BI1482"/>
  <c r="BH1482"/>
  <c r="BG1482"/>
  <c r="BE1482"/>
  <c r="T1482"/>
  <c r="R1482"/>
  <c r="P1482"/>
  <c r="BK1482"/>
  <c r="J1482"/>
  <c r="BF1482"/>
  <c r="BI1479"/>
  <c r="BH1479"/>
  <c r="BG1479"/>
  <c r="BE1479"/>
  <c r="T1479"/>
  <c r="R1479"/>
  <c r="P1479"/>
  <c r="BK1479"/>
  <c r="J1479"/>
  <c r="BF1479"/>
  <c r="BI1477"/>
  <c r="BH1477"/>
  <c r="BG1477"/>
  <c r="BE1477"/>
  <c r="T1477"/>
  <c r="R1477"/>
  <c r="P1477"/>
  <c r="BK1477"/>
  <c r="J1477"/>
  <c r="BF1477"/>
  <c r="BI1474"/>
  <c r="BH1474"/>
  <c r="BG1474"/>
  <c r="BE1474"/>
  <c r="T1474"/>
  <c r="R1474"/>
  <c r="P1474"/>
  <c r="BK1474"/>
  <c r="J1474"/>
  <c r="BF1474"/>
  <c r="BI1469"/>
  <c r="BH1469"/>
  <c r="BG1469"/>
  <c r="BE1469"/>
  <c r="T1469"/>
  <c r="R1469"/>
  <c r="P1469"/>
  <c r="BK1469"/>
  <c r="J1469"/>
  <c r="BF1469"/>
  <c r="BI1464"/>
  <c r="BH1464"/>
  <c r="BG1464"/>
  <c r="BE1464"/>
  <c r="T1464"/>
  <c r="R1464"/>
  <c r="P1464"/>
  <c r="BK1464"/>
  <c r="J1464"/>
  <c r="BF1464"/>
  <c r="BI1461"/>
  <c r="BH1461"/>
  <c r="BG1461"/>
  <c r="BE1461"/>
  <c r="T1461"/>
  <c r="R1461"/>
  <c r="P1461"/>
  <c r="BK1461"/>
  <c r="J1461"/>
  <c r="BF1461"/>
  <c r="BI1459"/>
  <c r="BH1459"/>
  <c r="BG1459"/>
  <c r="BE1459"/>
  <c r="T1459"/>
  <c r="R1459"/>
  <c r="P1459"/>
  <c r="BK1459"/>
  <c r="J1459"/>
  <c r="BF1459"/>
  <c r="BI1455"/>
  <c r="BH1455"/>
  <c r="BG1455"/>
  <c r="BE1455"/>
  <c r="T1455"/>
  <c r="R1455"/>
  <c r="P1455"/>
  <c r="BK1455"/>
  <c r="J1455"/>
  <c r="BF1455"/>
  <c r="BI1453"/>
  <c r="BH1453"/>
  <c r="BG1453"/>
  <c r="BE1453"/>
  <c r="T1453"/>
  <c r="R1453"/>
  <c r="P1453"/>
  <c r="BK1453"/>
  <c r="J1453"/>
  <c r="BF1453"/>
  <c r="BI1451"/>
  <c r="BH1451"/>
  <c r="BG1451"/>
  <c r="BE1451"/>
  <c r="T1451"/>
  <c r="R1451"/>
  <c r="P1451"/>
  <c r="BK1451"/>
  <c r="J1451"/>
  <c r="BF1451"/>
  <c r="BI1447"/>
  <c r="BH1447"/>
  <c r="BG1447"/>
  <c r="BE1447"/>
  <c r="T1447"/>
  <c r="R1447"/>
  <c r="P1447"/>
  <c r="BK1447"/>
  <c r="J1447"/>
  <c r="BF1447"/>
  <c r="BI1445"/>
  <c r="BH1445"/>
  <c r="BG1445"/>
  <c r="BE1445"/>
  <c r="T1445"/>
  <c r="R1445"/>
  <c r="P1445"/>
  <c r="BK1445"/>
  <c r="J1445"/>
  <c r="BF1445"/>
  <c r="BI1444"/>
  <c r="BH1444"/>
  <c r="BG1444"/>
  <c r="BE1444"/>
  <c r="T1444"/>
  <c r="R1444"/>
  <c r="P1444"/>
  <c r="BK1444"/>
  <c r="J1444"/>
  <c r="BF1444"/>
  <c r="BI1442"/>
  <c r="BH1442"/>
  <c r="BG1442"/>
  <c r="BE1442"/>
  <c r="T1442"/>
  <c r="R1442"/>
  <c r="P1442"/>
  <c r="BK1442"/>
  <c r="J1442"/>
  <c r="BF1442"/>
  <c r="BI1439"/>
  <c r="BH1439"/>
  <c r="BG1439"/>
  <c r="BE1439"/>
  <c r="T1439"/>
  <c r="T1438"/>
  <c r="R1439"/>
  <c r="R1438"/>
  <c r="P1439"/>
  <c r="P1438"/>
  <c r="BK1439"/>
  <c r="BK1438"/>
  <c r="J1438" s="1"/>
  <c r="J117" s="1"/>
  <c r="J1439"/>
  <c r="BF1439" s="1"/>
  <c r="BI1437"/>
  <c r="BH1437"/>
  <c r="BG1437"/>
  <c r="BE1437"/>
  <c r="T1437"/>
  <c r="R1437"/>
  <c r="P1437"/>
  <c r="BK1437"/>
  <c r="J1437"/>
  <c r="BF1437"/>
  <c r="BI1434"/>
  <c r="BH1434"/>
  <c r="BG1434"/>
  <c r="BE1434"/>
  <c r="T1434"/>
  <c r="R1434"/>
  <c r="P1434"/>
  <c r="BK1434"/>
  <c r="J1434"/>
  <c r="BF1434"/>
  <c r="BI1431"/>
  <c r="BH1431"/>
  <c r="BG1431"/>
  <c r="BE1431"/>
  <c r="T1431"/>
  <c r="R1431"/>
  <c r="P1431"/>
  <c r="BK1431"/>
  <c r="J1431"/>
  <c r="BF1431"/>
  <c r="BI1429"/>
  <c r="BH1429"/>
  <c r="BG1429"/>
  <c r="BE1429"/>
  <c r="T1429"/>
  <c r="R1429"/>
  <c r="P1429"/>
  <c r="BK1429"/>
  <c r="J1429"/>
  <c r="BF1429"/>
  <c r="BI1427"/>
  <c r="BH1427"/>
  <c r="BG1427"/>
  <c r="BE1427"/>
  <c r="T1427"/>
  <c r="R1427"/>
  <c r="P1427"/>
  <c r="BK1427"/>
  <c r="J1427"/>
  <c r="BF1427"/>
  <c r="BI1425"/>
  <c r="BH1425"/>
  <c r="BG1425"/>
  <c r="BE1425"/>
  <c r="T1425"/>
  <c r="R1425"/>
  <c r="P1425"/>
  <c r="BK1425"/>
  <c r="J1425"/>
  <c r="BF1425"/>
  <c r="BI1423"/>
  <c r="BH1423"/>
  <c r="BG1423"/>
  <c r="BE1423"/>
  <c r="T1423"/>
  <c r="R1423"/>
  <c r="P1423"/>
  <c r="BK1423"/>
  <c r="J1423"/>
  <c r="BF1423"/>
  <c r="BI1421"/>
  <c r="BH1421"/>
  <c r="BG1421"/>
  <c r="BE1421"/>
  <c r="T1421"/>
  <c r="R1421"/>
  <c r="P1421"/>
  <c r="BK1421"/>
  <c r="J1421"/>
  <c r="BF1421"/>
  <c r="BI1419"/>
  <c r="BH1419"/>
  <c r="BG1419"/>
  <c r="BE1419"/>
  <c r="T1419"/>
  <c r="R1419"/>
  <c r="P1419"/>
  <c r="BK1419"/>
  <c r="J1419"/>
  <c r="BF1419"/>
  <c r="BI1417"/>
  <c r="BH1417"/>
  <c r="BG1417"/>
  <c r="BE1417"/>
  <c r="T1417"/>
  <c r="R1417"/>
  <c r="P1417"/>
  <c r="BK1417"/>
  <c r="J1417"/>
  <c r="BF1417"/>
  <c r="BI1408"/>
  <c r="BH1408"/>
  <c r="BG1408"/>
  <c r="BE1408"/>
  <c r="T1408"/>
  <c r="R1408"/>
  <c r="P1408"/>
  <c r="BK1408"/>
  <c r="J1408"/>
  <c r="BF1408"/>
  <c r="BI1407"/>
  <c r="BH1407"/>
  <c r="BG1407"/>
  <c r="BE1407"/>
  <c r="T1407"/>
  <c r="R1407"/>
  <c r="P1407"/>
  <c r="BK1407"/>
  <c r="J1407"/>
  <c r="BF1407"/>
  <c r="BI1404"/>
  <c r="BH1404"/>
  <c r="BG1404"/>
  <c r="BE1404"/>
  <c r="T1404"/>
  <c r="R1404"/>
  <c r="P1404"/>
  <c r="BK1404"/>
  <c r="J1404"/>
  <c r="BF1404"/>
  <c r="BI1402"/>
  <c r="BH1402"/>
  <c r="BG1402"/>
  <c r="BE1402"/>
  <c r="T1402"/>
  <c r="R1402"/>
  <c r="P1402"/>
  <c r="BK1402"/>
  <c r="J1402"/>
  <c r="BF1402"/>
  <c r="BI1400"/>
  <c r="BH1400"/>
  <c r="BG1400"/>
  <c r="BE1400"/>
  <c r="T1400"/>
  <c r="R1400"/>
  <c r="P1400"/>
  <c r="BK1400"/>
  <c r="J1400"/>
  <c r="BF1400"/>
  <c r="BI1396"/>
  <c r="BH1396"/>
  <c r="BG1396"/>
  <c r="BE1396"/>
  <c r="T1396"/>
  <c r="R1396"/>
  <c r="P1396"/>
  <c r="BK1396"/>
  <c r="J1396"/>
  <c r="BF1396"/>
  <c r="BI1394"/>
  <c r="BH1394"/>
  <c r="BG1394"/>
  <c r="BE1394"/>
  <c r="T1394"/>
  <c r="R1394"/>
  <c r="P1394"/>
  <c r="BK1394"/>
  <c r="J1394"/>
  <c r="BF1394"/>
  <c r="BI1391"/>
  <c r="BH1391"/>
  <c r="BG1391"/>
  <c r="BE1391"/>
  <c r="T1391"/>
  <c r="R1391"/>
  <c r="P1391"/>
  <c r="BK1391"/>
  <c r="J1391"/>
  <c r="BF1391"/>
  <c r="BI1389"/>
  <c r="BH1389"/>
  <c r="BG1389"/>
  <c r="BE1389"/>
  <c r="T1389"/>
  <c r="R1389"/>
  <c r="P1389"/>
  <c r="BK1389"/>
  <c r="J1389"/>
  <c r="BF1389"/>
  <c r="BI1384"/>
  <c r="BH1384"/>
  <c r="BG1384"/>
  <c r="BE1384"/>
  <c r="T1384"/>
  <c r="R1384"/>
  <c r="P1384"/>
  <c r="BK1384"/>
  <c r="J1384"/>
  <c r="BF1384"/>
  <c r="BI1382"/>
  <c r="BH1382"/>
  <c r="BG1382"/>
  <c r="BE1382"/>
  <c r="T1382"/>
  <c r="R1382"/>
  <c r="P1382"/>
  <c r="BK1382"/>
  <c r="J1382"/>
  <c r="BF1382"/>
  <c r="BI1380"/>
  <c r="BH1380"/>
  <c r="BG1380"/>
  <c r="BE1380"/>
  <c r="T1380"/>
  <c r="R1380"/>
  <c r="P1380"/>
  <c r="BK1380"/>
  <c r="J1380"/>
  <c r="BF1380"/>
  <c r="BI1378"/>
  <c r="BH1378"/>
  <c r="BG1378"/>
  <c r="BE1378"/>
  <c r="T1378"/>
  <c r="R1378"/>
  <c r="P1378"/>
  <c r="BK1378"/>
  <c r="J1378"/>
  <c r="BF1378"/>
  <c r="BI1376"/>
  <c r="BH1376"/>
  <c r="BG1376"/>
  <c r="BE1376"/>
  <c r="T1376"/>
  <c r="R1376"/>
  <c r="P1376"/>
  <c r="BK1376"/>
  <c r="J1376"/>
  <c r="BF1376"/>
  <c r="BI1374"/>
  <c r="BH1374"/>
  <c r="BG1374"/>
  <c r="BE1374"/>
  <c r="T1374"/>
  <c r="R1374"/>
  <c r="P1374"/>
  <c r="BK1374"/>
  <c r="J1374"/>
  <c r="BF1374"/>
  <c r="BI1372"/>
  <c r="BH1372"/>
  <c r="BG1372"/>
  <c r="BE1372"/>
  <c r="T1372"/>
  <c r="R1372"/>
  <c r="P1372"/>
  <c r="BK1372"/>
  <c r="J1372"/>
  <c r="BF1372"/>
  <c r="BI1370"/>
  <c r="BH1370"/>
  <c r="BG1370"/>
  <c r="BE1370"/>
  <c r="T1370"/>
  <c r="R1370"/>
  <c r="P1370"/>
  <c r="BK1370"/>
  <c r="J1370"/>
  <c r="BF1370"/>
  <c r="BI1369"/>
  <c r="BH1369"/>
  <c r="BG1369"/>
  <c r="BE1369"/>
  <c r="T1369"/>
  <c r="R1369"/>
  <c r="P1369"/>
  <c r="BK1369"/>
  <c r="J1369"/>
  <c r="BF1369"/>
  <c r="BI1368"/>
  <c r="BH1368"/>
  <c r="BG1368"/>
  <c r="BE1368"/>
  <c r="T1368"/>
  <c r="R1368"/>
  <c r="P1368"/>
  <c r="BK1368"/>
  <c r="J1368"/>
  <c r="BF1368"/>
  <c r="BI1362"/>
  <c r="BH1362"/>
  <c r="BG1362"/>
  <c r="BE1362"/>
  <c r="T1362"/>
  <c r="R1362"/>
  <c r="P1362"/>
  <c r="BK1362"/>
  <c r="J1362"/>
  <c r="BF1362"/>
  <c r="BI1360"/>
  <c r="BH1360"/>
  <c r="BG1360"/>
  <c r="BE1360"/>
  <c r="T1360"/>
  <c r="R1360"/>
  <c r="P1360"/>
  <c r="BK1360"/>
  <c r="J1360"/>
  <c r="BF1360"/>
  <c r="BI1357"/>
  <c r="BH1357"/>
  <c r="BG1357"/>
  <c r="BE1357"/>
  <c r="T1357"/>
  <c r="R1357"/>
  <c r="P1357"/>
  <c r="BK1357"/>
  <c r="J1357"/>
  <c r="BF1357"/>
  <c r="BI1354"/>
  <c r="BH1354"/>
  <c r="BG1354"/>
  <c r="BE1354"/>
  <c r="T1354"/>
  <c r="R1354"/>
  <c r="P1354"/>
  <c r="BK1354"/>
  <c r="J1354"/>
  <c r="BF1354"/>
  <c r="BI1348"/>
  <c r="BH1348"/>
  <c r="BG1348"/>
  <c r="BE1348"/>
  <c r="T1348"/>
  <c r="T1347"/>
  <c r="R1348"/>
  <c r="R1347"/>
  <c r="P1348"/>
  <c r="P1347"/>
  <c r="BK1348"/>
  <c r="BK1347"/>
  <c r="J1347" s="1"/>
  <c r="J1348"/>
  <c r="BF1348" s="1"/>
  <c r="J116"/>
  <c r="BI1346"/>
  <c r="BH1346"/>
  <c r="BG1346"/>
  <c r="BE1346"/>
  <c r="T1346"/>
  <c r="R1346"/>
  <c r="P1346"/>
  <c r="BK1346"/>
  <c r="J1346"/>
  <c r="BF1346"/>
  <c r="BI1344"/>
  <c r="BH1344"/>
  <c r="BG1344"/>
  <c r="BE1344"/>
  <c r="T1344"/>
  <c r="R1344"/>
  <c r="P1344"/>
  <c r="BK1344"/>
  <c r="J1344"/>
  <c r="BF1344"/>
  <c r="BI1342"/>
  <c r="BH1342"/>
  <c r="BG1342"/>
  <c r="BE1342"/>
  <c r="T1342"/>
  <c r="R1342"/>
  <c r="P1342"/>
  <c r="BK1342"/>
  <c r="J1342"/>
  <c r="BF1342"/>
  <c r="BI1341"/>
  <c r="BH1341"/>
  <c r="BG1341"/>
  <c r="BE1341"/>
  <c r="T1341"/>
  <c r="R1341"/>
  <c r="P1341"/>
  <c r="BK1341"/>
  <c r="J1341"/>
  <c r="BF1341"/>
  <c r="BI1340"/>
  <c r="BH1340"/>
  <c r="BG1340"/>
  <c r="BE1340"/>
  <c r="T1340"/>
  <c r="R1340"/>
  <c r="P1340"/>
  <c r="BK1340"/>
  <c r="J1340"/>
  <c r="BF1340"/>
  <c r="BI1338"/>
  <c r="BH1338"/>
  <c r="BG1338"/>
  <c r="BE1338"/>
  <c r="T1338"/>
  <c r="R1338"/>
  <c r="P1338"/>
  <c r="BK1338"/>
  <c r="J1338"/>
  <c r="BF1338"/>
  <c r="BI1335"/>
  <c r="BH1335"/>
  <c r="BG1335"/>
  <c r="BE1335"/>
  <c r="T1335"/>
  <c r="T1334"/>
  <c r="R1335"/>
  <c r="R1334"/>
  <c r="P1335"/>
  <c r="P1334"/>
  <c r="BK1335"/>
  <c r="BK1334"/>
  <c r="J1334" s="1"/>
  <c r="J1335"/>
  <c r="BF1335" s="1"/>
  <c r="J115"/>
  <c r="BI1333"/>
  <c r="BH1333"/>
  <c r="BG1333"/>
  <c r="BE1333"/>
  <c r="T1333"/>
  <c r="R1333"/>
  <c r="P1333"/>
  <c r="BK1333"/>
  <c r="J1333"/>
  <c r="BF1333"/>
  <c r="BI1331"/>
  <c r="BH1331"/>
  <c r="BG1331"/>
  <c r="BE1331"/>
  <c r="T1331"/>
  <c r="R1331"/>
  <c r="P1331"/>
  <c r="BK1331"/>
  <c r="J1331"/>
  <c r="BF1331"/>
  <c r="BI1330"/>
  <c r="BH1330"/>
  <c r="BG1330"/>
  <c r="BE1330"/>
  <c r="T1330"/>
  <c r="R1330"/>
  <c r="P1330"/>
  <c r="BK1330"/>
  <c r="J1330"/>
  <c r="BF1330"/>
  <c r="BI1329"/>
  <c r="BH1329"/>
  <c r="BG1329"/>
  <c r="BE1329"/>
  <c r="T1329"/>
  <c r="R1329"/>
  <c r="P1329"/>
  <c r="BK1329"/>
  <c r="J1329"/>
  <c r="BF1329"/>
  <c r="BI1327"/>
  <c r="BH1327"/>
  <c r="BG1327"/>
  <c r="BE1327"/>
  <c r="T1327"/>
  <c r="R1327"/>
  <c r="P1327"/>
  <c r="BK1327"/>
  <c r="J1327"/>
  <c r="BF1327"/>
  <c r="BI1325"/>
  <c r="BH1325"/>
  <c r="BG1325"/>
  <c r="BE1325"/>
  <c r="T1325"/>
  <c r="R1325"/>
  <c r="P1325"/>
  <c r="BK1325"/>
  <c r="J1325"/>
  <c r="BF1325"/>
  <c r="BI1323"/>
  <c r="BH1323"/>
  <c r="BG1323"/>
  <c r="BE1323"/>
  <c r="T1323"/>
  <c r="R1323"/>
  <c r="P1323"/>
  <c r="BK1323"/>
  <c r="J1323"/>
  <c r="BF1323"/>
  <c r="BI1321"/>
  <c r="BH1321"/>
  <c r="BG1321"/>
  <c r="BE1321"/>
  <c r="T1321"/>
  <c r="R1321"/>
  <c r="P1321"/>
  <c r="BK1321"/>
  <c r="J1321"/>
  <c r="BF1321"/>
  <c r="BI1319"/>
  <c r="BH1319"/>
  <c r="BG1319"/>
  <c r="BE1319"/>
  <c r="T1319"/>
  <c r="T1318"/>
  <c r="R1319"/>
  <c r="R1318"/>
  <c r="P1319"/>
  <c r="P1318"/>
  <c r="BK1319"/>
  <c r="BK1318"/>
  <c r="J1318" s="1"/>
  <c r="J114" s="1"/>
  <c r="J1319"/>
  <c r="BF1319" s="1"/>
  <c r="BI1317"/>
  <c r="BH1317"/>
  <c r="BG1317"/>
  <c r="BE1317"/>
  <c r="T1317"/>
  <c r="R1317"/>
  <c r="P1317"/>
  <c r="BK1317"/>
  <c r="J1317"/>
  <c r="BF1317"/>
  <c r="BI1312"/>
  <c r="BH1312"/>
  <c r="BG1312"/>
  <c r="BE1312"/>
  <c r="T1312"/>
  <c r="R1312"/>
  <c r="P1312"/>
  <c r="BK1312"/>
  <c r="J1312"/>
  <c r="BF1312"/>
  <c r="BI1311"/>
  <c r="BH1311"/>
  <c r="BG1311"/>
  <c r="BE1311"/>
  <c r="T1311"/>
  <c r="R1311"/>
  <c r="P1311"/>
  <c r="BK1311"/>
  <c r="J1311"/>
  <c r="BF1311"/>
  <c r="BI1307"/>
  <c r="BH1307"/>
  <c r="BG1307"/>
  <c r="BE1307"/>
  <c r="T1307"/>
  <c r="R1307"/>
  <c r="P1307"/>
  <c r="BK1307"/>
  <c r="J1307"/>
  <c r="BF1307"/>
  <c r="BI1295"/>
  <c r="BH1295"/>
  <c r="BG1295"/>
  <c r="BE1295"/>
  <c r="T1295"/>
  <c r="R1295"/>
  <c r="P1295"/>
  <c r="BK1295"/>
  <c r="J1295"/>
  <c r="BF1295"/>
  <c r="BI1281"/>
  <c r="BH1281"/>
  <c r="BG1281"/>
  <c r="BE1281"/>
  <c r="T1281"/>
  <c r="R1281"/>
  <c r="P1281"/>
  <c r="BK1281"/>
  <c r="J1281"/>
  <c r="BF1281"/>
  <c r="BI1275"/>
  <c r="BH1275"/>
  <c r="BG1275"/>
  <c r="BE1275"/>
  <c r="T1275"/>
  <c r="R1275"/>
  <c r="P1275"/>
  <c r="BK1275"/>
  <c r="J1275"/>
  <c r="BF1275"/>
  <c r="BI1271"/>
  <c r="BH1271"/>
  <c r="BG1271"/>
  <c r="BE1271"/>
  <c r="T1271"/>
  <c r="R1271"/>
  <c r="P1271"/>
  <c r="BK1271"/>
  <c r="J1271"/>
  <c r="BF1271"/>
  <c r="BI1264"/>
  <c r="BH1264"/>
  <c r="BG1264"/>
  <c r="BE1264"/>
  <c r="T1264"/>
  <c r="R1264"/>
  <c r="P1264"/>
  <c r="BK1264"/>
  <c r="J1264"/>
  <c r="BF1264"/>
  <c r="BI1258"/>
  <c r="BH1258"/>
  <c r="BG1258"/>
  <c r="BE1258"/>
  <c r="T1258"/>
  <c r="R1258"/>
  <c r="P1258"/>
  <c r="BK1258"/>
  <c r="J1258"/>
  <c r="BF1258"/>
  <c r="BI1256"/>
  <c r="BH1256"/>
  <c r="BG1256"/>
  <c r="BE1256"/>
  <c r="T1256"/>
  <c r="R1256"/>
  <c r="P1256"/>
  <c r="BK1256"/>
  <c r="J1256"/>
  <c r="BF1256"/>
  <c r="BI1248"/>
  <c r="BH1248"/>
  <c r="BG1248"/>
  <c r="BE1248"/>
  <c r="T1248"/>
  <c r="R1248"/>
  <c r="P1248"/>
  <c r="BK1248"/>
  <c r="J1248"/>
  <c r="BF1248"/>
  <c r="BI1246"/>
  <c r="BH1246"/>
  <c r="BG1246"/>
  <c r="BE1246"/>
  <c r="T1246"/>
  <c r="R1246"/>
  <c r="P1246"/>
  <c r="BK1246"/>
  <c r="J1246"/>
  <c r="BF1246"/>
  <c r="BI1240"/>
  <c r="BH1240"/>
  <c r="BG1240"/>
  <c r="BE1240"/>
  <c r="T1240"/>
  <c r="R1240"/>
  <c r="P1240"/>
  <c r="BK1240"/>
  <c r="J1240"/>
  <c r="BF1240"/>
  <c r="BI1234"/>
  <c r="BH1234"/>
  <c r="BG1234"/>
  <c r="BE1234"/>
  <c r="T1234"/>
  <c r="T1233"/>
  <c r="R1234"/>
  <c r="R1233"/>
  <c r="P1234"/>
  <c r="P1233"/>
  <c r="BK1234"/>
  <c r="BK1233"/>
  <c r="J1233" s="1"/>
  <c r="J113" s="1"/>
  <c r="J1234"/>
  <c r="BF1234" s="1"/>
  <c r="BI1232"/>
  <c r="BH1232"/>
  <c r="BG1232"/>
  <c r="BE1232"/>
  <c r="T1232"/>
  <c r="R1232"/>
  <c r="P1232"/>
  <c r="BK1232"/>
  <c r="J1232"/>
  <c r="BF1232"/>
  <c r="BI1230"/>
  <c r="BH1230"/>
  <c r="BG1230"/>
  <c r="BE1230"/>
  <c r="T1230"/>
  <c r="R1230"/>
  <c r="P1230"/>
  <c r="BK1230"/>
  <c r="J1230"/>
  <c r="BF1230"/>
  <c r="BI1227"/>
  <c r="BH1227"/>
  <c r="BG1227"/>
  <c r="BE1227"/>
  <c r="T1227"/>
  <c r="R1227"/>
  <c r="P1227"/>
  <c r="BK1227"/>
  <c r="J1227"/>
  <c r="BF1227"/>
  <c r="BI1223"/>
  <c r="BH1223"/>
  <c r="BG1223"/>
  <c r="BE1223"/>
  <c r="T1223"/>
  <c r="R1223"/>
  <c r="P1223"/>
  <c r="BK1223"/>
  <c r="J1223"/>
  <c r="BF1223"/>
  <c r="BI1219"/>
  <c r="BH1219"/>
  <c r="BG1219"/>
  <c r="BE1219"/>
  <c r="T1219"/>
  <c r="R1219"/>
  <c r="P1219"/>
  <c r="BK1219"/>
  <c r="J1219"/>
  <c r="BF1219"/>
  <c r="BI1216"/>
  <c r="BH1216"/>
  <c r="BG1216"/>
  <c r="BE1216"/>
  <c r="T1216"/>
  <c r="R1216"/>
  <c r="P1216"/>
  <c r="BK1216"/>
  <c r="J1216"/>
  <c r="BF1216"/>
  <c r="BI1214"/>
  <c r="BH1214"/>
  <c r="BG1214"/>
  <c r="BE1214"/>
  <c r="T1214"/>
  <c r="R1214"/>
  <c r="P1214"/>
  <c r="BK1214"/>
  <c r="J1214"/>
  <c r="BF1214"/>
  <c r="BI1213"/>
  <c r="BH1213"/>
  <c r="BG1213"/>
  <c r="BE1213"/>
  <c r="T1213"/>
  <c r="R1213"/>
  <c r="P1213"/>
  <c r="BK1213"/>
  <c r="J1213"/>
  <c r="BF1213"/>
  <c r="BI1210"/>
  <c r="BH1210"/>
  <c r="BG1210"/>
  <c r="BE1210"/>
  <c r="T1210"/>
  <c r="R1210"/>
  <c r="P1210"/>
  <c r="BK1210"/>
  <c r="J1210"/>
  <c r="BF1210"/>
  <c r="BI1207"/>
  <c r="BH1207"/>
  <c r="BG1207"/>
  <c r="BE1207"/>
  <c r="T1207"/>
  <c r="R1207"/>
  <c r="P1207"/>
  <c r="BK1207"/>
  <c r="J1207"/>
  <c r="BF1207"/>
  <c r="BI1204"/>
  <c r="BH1204"/>
  <c r="BG1204"/>
  <c r="BE1204"/>
  <c r="T1204"/>
  <c r="R1204"/>
  <c r="P1204"/>
  <c r="BK1204"/>
  <c r="J1204"/>
  <c r="BF1204"/>
  <c r="BI1201"/>
  <c r="BH1201"/>
  <c r="BG1201"/>
  <c r="BE1201"/>
  <c r="T1201"/>
  <c r="R1201"/>
  <c r="P1201"/>
  <c r="BK1201"/>
  <c r="J1201"/>
  <c r="BF1201"/>
  <c r="BI1198"/>
  <c r="BH1198"/>
  <c r="BG1198"/>
  <c r="BE1198"/>
  <c r="T1198"/>
  <c r="R1198"/>
  <c r="P1198"/>
  <c r="BK1198"/>
  <c r="J1198"/>
  <c r="BF1198"/>
  <c r="BI1196"/>
  <c r="BH1196"/>
  <c r="BG1196"/>
  <c r="BE1196"/>
  <c r="T1196"/>
  <c r="R1196"/>
  <c r="P1196"/>
  <c r="BK1196"/>
  <c r="J1196"/>
  <c r="BF1196"/>
  <c r="BI1193"/>
  <c r="BH1193"/>
  <c r="BG1193"/>
  <c r="BE1193"/>
  <c r="T1193"/>
  <c r="R1193"/>
  <c r="P1193"/>
  <c r="BK1193"/>
  <c r="J1193"/>
  <c r="BF1193"/>
  <c r="BI1191"/>
  <c r="BH1191"/>
  <c r="BG1191"/>
  <c r="BE1191"/>
  <c r="T1191"/>
  <c r="R1191"/>
  <c r="P1191"/>
  <c r="BK1191"/>
  <c r="J1191"/>
  <c r="BF1191"/>
  <c r="BI1188"/>
  <c r="BH1188"/>
  <c r="BG1188"/>
  <c r="BE1188"/>
  <c r="T1188"/>
  <c r="R1188"/>
  <c r="P1188"/>
  <c r="BK1188"/>
  <c r="J1188"/>
  <c r="BF1188"/>
  <c r="BI1186"/>
  <c r="BH1186"/>
  <c r="BG1186"/>
  <c r="BE1186"/>
  <c r="T1186"/>
  <c r="R1186"/>
  <c r="P1186"/>
  <c r="BK1186"/>
  <c r="J1186"/>
  <c r="BF1186"/>
  <c r="BI1183"/>
  <c r="BH1183"/>
  <c r="BG1183"/>
  <c r="BE1183"/>
  <c r="T1183"/>
  <c r="R1183"/>
  <c r="P1183"/>
  <c r="BK1183"/>
  <c r="J1183"/>
  <c r="BF1183"/>
  <c r="BI1180"/>
  <c r="BH1180"/>
  <c r="BG1180"/>
  <c r="BE1180"/>
  <c r="T1180"/>
  <c r="R1180"/>
  <c r="P1180"/>
  <c r="BK1180"/>
  <c r="J1180"/>
  <c r="BF1180"/>
  <c r="BI1175"/>
  <c r="BH1175"/>
  <c r="BG1175"/>
  <c r="BE1175"/>
  <c r="T1175"/>
  <c r="R1175"/>
  <c r="P1175"/>
  <c r="BK1175"/>
  <c r="J1175"/>
  <c r="BF1175"/>
  <c r="BI1173"/>
  <c r="BH1173"/>
  <c r="BG1173"/>
  <c r="BE1173"/>
  <c r="T1173"/>
  <c r="R1173"/>
  <c r="P1173"/>
  <c r="BK1173"/>
  <c r="J1173"/>
  <c r="BF1173"/>
  <c r="BI1170"/>
  <c r="BH1170"/>
  <c r="BG1170"/>
  <c r="BE1170"/>
  <c r="T1170"/>
  <c r="T1169"/>
  <c r="R1170"/>
  <c r="R1169"/>
  <c r="P1170"/>
  <c r="P1169"/>
  <c r="BK1170"/>
  <c r="BK1169"/>
  <c r="J1169" s="1"/>
  <c r="J112" s="1"/>
  <c r="J1170"/>
  <c r="BF1170" s="1"/>
  <c r="BI1168"/>
  <c r="BH1168"/>
  <c r="BG1168"/>
  <c r="BE1168"/>
  <c r="T1168"/>
  <c r="R1168"/>
  <c r="P1168"/>
  <c r="BK1168"/>
  <c r="J1168"/>
  <c r="BF1168"/>
  <c r="BI1167"/>
  <c r="BH1167"/>
  <c r="BG1167"/>
  <c r="BE1167"/>
  <c r="T1167"/>
  <c r="R1167"/>
  <c r="P1167"/>
  <c r="BK1167"/>
  <c r="J1167"/>
  <c r="BF1167"/>
  <c r="BI1166"/>
  <c r="BH1166"/>
  <c r="BG1166"/>
  <c r="BE1166"/>
  <c r="T1166"/>
  <c r="R1166"/>
  <c r="P1166"/>
  <c r="BK1166"/>
  <c r="J1166"/>
  <c r="BF1166"/>
  <c r="BI1162"/>
  <c r="BH1162"/>
  <c r="BG1162"/>
  <c r="BE1162"/>
  <c r="T1162"/>
  <c r="R1162"/>
  <c r="P1162"/>
  <c r="BK1162"/>
  <c r="J1162"/>
  <c r="BF1162"/>
  <c r="BI1161"/>
  <c r="BH1161"/>
  <c r="BG1161"/>
  <c r="BE1161"/>
  <c r="T1161"/>
  <c r="R1161"/>
  <c r="P1161"/>
  <c r="BK1161"/>
  <c r="J1161"/>
  <c r="BF1161"/>
  <c r="BI1160"/>
  <c r="BH1160"/>
  <c r="BG1160"/>
  <c r="BE1160"/>
  <c r="T1160"/>
  <c r="T1159"/>
  <c r="R1160"/>
  <c r="R1159"/>
  <c r="P1160"/>
  <c r="P1159"/>
  <c r="BK1160"/>
  <c r="BK1159"/>
  <c r="J1159" s="1"/>
  <c r="J111" s="1"/>
  <c r="J1160"/>
  <c r="BF1160" s="1"/>
  <c r="BI1158"/>
  <c r="BH1158"/>
  <c r="BG1158"/>
  <c r="BE1158"/>
  <c r="T1158"/>
  <c r="R1158"/>
  <c r="P1158"/>
  <c r="BK1158"/>
  <c r="J1158"/>
  <c r="BF1158"/>
  <c r="BI1157"/>
  <c r="BH1157"/>
  <c r="BG1157"/>
  <c r="BE1157"/>
  <c r="T1157"/>
  <c r="R1157"/>
  <c r="P1157"/>
  <c r="BK1157"/>
  <c r="J1157"/>
  <c r="BF1157"/>
  <c r="BI1156"/>
  <c r="BH1156"/>
  <c r="BG1156"/>
  <c r="BE1156"/>
  <c r="T1156"/>
  <c r="R1156"/>
  <c r="P1156"/>
  <c r="BK1156"/>
  <c r="J1156"/>
  <c r="BF1156"/>
  <c r="BI1154"/>
  <c r="BH1154"/>
  <c r="BG1154"/>
  <c r="BE1154"/>
  <c r="T1154"/>
  <c r="T1153"/>
  <c r="R1154"/>
  <c r="R1153"/>
  <c r="P1154"/>
  <c r="P1153"/>
  <c r="BK1154"/>
  <c r="BK1153"/>
  <c r="J1153" s="1"/>
  <c r="J110" s="1"/>
  <c r="J1154"/>
  <c r="BF1154" s="1"/>
  <c r="BI1152"/>
  <c r="BH1152"/>
  <c r="BG1152"/>
  <c r="BE1152"/>
  <c r="T1152"/>
  <c r="R1152"/>
  <c r="P1152"/>
  <c r="BK1152"/>
  <c r="J1152"/>
  <c r="BF1152"/>
  <c r="BI1150"/>
  <c r="BH1150"/>
  <c r="BG1150"/>
  <c r="BE1150"/>
  <c r="T1150"/>
  <c r="R1150"/>
  <c r="P1150"/>
  <c r="BK1150"/>
  <c r="J1150"/>
  <c r="BF1150"/>
  <c r="BI1147"/>
  <c r="BH1147"/>
  <c r="BG1147"/>
  <c r="BE1147"/>
  <c r="T1147"/>
  <c r="R1147"/>
  <c r="P1147"/>
  <c r="BK1147"/>
  <c r="J1147"/>
  <c r="BF1147"/>
  <c r="BI1145"/>
  <c r="BH1145"/>
  <c r="BG1145"/>
  <c r="BE1145"/>
  <c r="T1145"/>
  <c r="R1145"/>
  <c r="P1145"/>
  <c r="BK1145"/>
  <c r="J1145"/>
  <c r="BF1145"/>
  <c r="BI1139"/>
  <c r="BH1139"/>
  <c r="BG1139"/>
  <c r="BE1139"/>
  <c r="T1139"/>
  <c r="R1139"/>
  <c r="P1139"/>
  <c r="BK1139"/>
  <c r="J1139"/>
  <c r="BF1139"/>
  <c r="BI1137"/>
  <c r="BH1137"/>
  <c r="BG1137"/>
  <c r="BE1137"/>
  <c r="T1137"/>
  <c r="R1137"/>
  <c r="P1137"/>
  <c r="BK1137"/>
  <c r="J1137"/>
  <c r="BF1137"/>
  <c r="BI1135"/>
  <c r="BH1135"/>
  <c r="BG1135"/>
  <c r="BE1135"/>
  <c r="T1135"/>
  <c r="R1135"/>
  <c r="P1135"/>
  <c r="BK1135"/>
  <c r="J1135"/>
  <c r="BF1135"/>
  <c r="BI1133"/>
  <c r="BH1133"/>
  <c r="BG1133"/>
  <c r="BE1133"/>
  <c r="T1133"/>
  <c r="R1133"/>
  <c r="P1133"/>
  <c r="BK1133"/>
  <c r="J1133"/>
  <c r="BF1133"/>
  <c r="BI1129"/>
  <c r="BH1129"/>
  <c r="BG1129"/>
  <c r="BE1129"/>
  <c r="T1129"/>
  <c r="R1129"/>
  <c r="P1129"/>
  <c r="BK1129"/>
  <c r="J1129"/>
  <c r="BF1129"/>
  <c r="BI1127"/>
  <c r="BH1127"/>
  <c r="BG1127"/>
  <c r="BE1127"/>
  <c r="T1127"/>
  <c r="R1127"/>
  <c r="P1127"/>
  <c r="BK1127"/>
  <c r="J1127"/>
  <c r="BF1127"/>
  <c r="BI1125"/>
  <c r="BH1125"/>
  <c r="BG1125"/>
  <c r="BE1125"/>
  <c r="T1125"/>
  <c r="R1125"/>
  <c r="P1125"/>
  <c r="BK1125"/>
  <c r="J1125"/>
  <c r="BF1125"/>
  <c r="BI1123"/>
  <c r="BH1123"/>
  <c r="BG1123"/>
  <c r="BE1123"/>
  <c r="T1123"/>
  <c r="R1123"/>
  <c r="P1123"/>
  <c r="BK1123"/>
  <c r="J1123"/>
  <c r="BF1123"/>
  <c r="BI1121"/>
  <c r="BH1121"/>
  <c r="BG1121"/>
  <c r="BE1121"/>
  <c r="T1121"/>
  <c r="R1121"/>
  <c r="P1121"/>
  <c r="BK1121"/>
  <c r="J1121"/>
  <c r="BF1121"/>
  <c r="BI1117"/>
  <c r="BH1117"/>
  <c r="BG1117"/>
  <c r="BE1117"/>
  <c r="T1117"/>
  <c r="R1117"/>
  <c r="P1117"/>
  <c r="BK1117"/>
  <c r="J1117"/>
  <c r="BF1117"/>
  <c r="BI1112"/>
  <c r="BH1112"/>
  <c r="BG1112"/>
  <c r="BE1112"/>
  <c r="T1112"/>
  <c r="R1112"/>
  <c r="P1112"/>
  <c r="BK1112"/>
  <c r="J1112"/>
  <c r="BF1112"/>
  <c r="BI1108"/>
  <c r="BH1108"/>
  <c r="BG1108"/>
  <c r="BE1108"/>
  <c r="T1108"/>
  <c r="R1108"/>
  <c r="P1108"/>
  <c r="BK1108"/>
  <c r="J1108"/>
  <c r="BF1108"/>
  <c r="BI1104"/>
  <c r="BH1104"/>
  <c r="BG1104"/>
  <c r="BE1104"/>
  <c r="T1104"/>
  <c r="R1104"/>
  <c r="P1104"/>
  <c r="BK1104"/>
  <c r="J1104"/>
  <c r="BF1104"/>
  <c r="BI1101"/>
  <c r="BH1101"/>
  <c r="BG1101"/>
  <c r="BE1101"/>
  <c r="T1101"/>
  <c r="T1100"/>
  <c r="R1101"/>
  <c r="R1100"/>
  <c r="P1101"/>
  <c r="P1100"/>
  <c r="BK1101"/>
  <c r="BK1100"/>
  <c r="J1100" s="1"/>
  <c r="J109" s="1"/>
  <c r="J1101"/>
  <c r="BF1101" s="1"/>
  <c r="BI1099"/>
  <c r="BH1099"/>
  <c r="BG1099"/>
  <c r="BE1099"/>
  <c r="T1099"/>
  <c r="R1099"/>
  <c r="P1099"/>
  <c r="BK1099"/>
  <c r="J1099"/>
  <c r="BF1099"/>
  <c r="BI1097"/>
  <c r="BH1097"/>
  <c r="BG1097"/>
  <c r="BE1097"/>
  <c r="T1097"/>
  <c r="T1096"/>
  <c r="R1097"/>
  <c r="R1096"/>
  <c r="P1097"/>
  <c r="P1096"/>
  <c r="BK1097"/>
  <c r="BK1096"/>
  <c r="J1096" s="1"/>
  <c r="J108" s="1"/>
  <c r="J1097"/>
  <c r="BF1097" s="1"/>
  <c r="BI1095"/>
  <c r="BH1095"/>
  <c r="BG1095"/>
  <c r="BE1095"/>
  <c r="T1095"/>
  <c r="R1095"/>
  <c r="P1095"/>
  <c r="BK1095"/>
  <c r="J1095"/>
  <c r="BF1095"/>
  <c r="BI1093"/>
  <c r="BH1093"/>
  <c r="BG1093"/>
  <c r="BE1093"/>
  <c r="T1093"/>
  <c r="R1093"/>
  <c r="P1093"/>
  <c r="BK1093"/>
  <c r="J1093"/>
  <c r="BF1093"/>
  <c r="BI1092"/>
  <c r="BH1092"/>
  <c r="BG1092"/>
  <c r="BE1092"/>
  <c r="T1092"/>
  <c r="R1092"/>
  <c r="P1092"/>
  <c r="BK1092"/>
  <c r="J1092"/>
  <c r="BF1092"/>
  <c r="BI1088"/>
  <c r="BH1088"/>
  <c r="BG1088"/>
  <c r="BE1088"/>
  <c r="T1088"/>
  <c r="R1088"/>
  <c r="P1088"/>
  <c r="BK1088"/>
  <c r="J1088"/>
  <c r="BF1088"/>
  <c r="BI1087"/>
  <c r="BH1087"/>
  <c r="BG1087"/>
  <c r="BE1087"/>
  <c r="T1087"/>
  <c r="R1087"/>
  <c r="P1087"/>
  <c r="BK1087"/>
  <c r="J1087"/>
  <c r="BF1087"/>
  <c r="BI1086"/>
  <c r="BH1086"/>
  <c r="BG1086"/>
  <c r="BE1086"/>
  <c r="T1086"/>
  <c r="T1085"/>
  <c r="T1084" s="1"/>
  <c r="R1086"/>
  <c r="R1085" s="1"/>
  <c r="R1084" s="1"/>
  <c r="P1086"/>
  <c r="P1085"/>
  <c r="P1084" s="1"/>
  <c r="BK1086"/>
  <c r="BK1085" s="1"/>
  <c r="J1086"/>
  <c r="BF1086"/>
  <c r="BI1083"/>
  <c r="BH1083"/>
  <c r="BG1083"/>
  <c r="BE1083"/>
  <c r="T1083"/>
  <c r="T1082"/>
  <c r="R1083"/>
  <c r="R1082"/>
  <c r="P1083"/>
  <c r="P1082"/>
  <c r="BK1083"/>
  <c r="BK1082"/>
  <c r="J1082" s="1"/>
  <c r="J105" s="1"/>
  <c r="J1083"/>
  <c r="BF1083" s="1"/>
  <c r="BI1081"/>
  <c r="BH1081"/>
  <c r="BG1081"/>
  <c r="BE1081"/>
  <c r="T1081"/>
  <c r="R1081"/>
  <c r="P1081"/>
  <c r="BK1081"/>
  <c r="J1081"/>
  <c r="BF1081"/>
  <c r="BI1079"/>
  <c r="BH1079"/>
  <c r="BG1079"/>
  <c r="BE1079"/>
  <c r="T1079"/>
  <c r="R1079"/>
  <c r="P1079"/>
  <c r="BK1079"/>
  <c r="J1079"/>
  <c r="BF1079"/>
  <c r="BI1078"/>
  <c r="BH1078"/>
  <c r="BG1078"/>
  <c r="BE1078"/>
  <c r="T1078"/>
  <c r="R1078"/>
  <c r="P1078"/>
  <c r="BK1078"/>
  <c r="J1078"/>
  <c r="BF1078"/>
  <c r="BI1076"/>
  <c r="BH1076"/>
  <c r="BG1076"/>
  <c r="BE1076"/>
  <c r="T1076"/>
  <c r="R1076"/>
  <c r="P1076"/>
  <c r="BK1076"/>
  <c r="J1076"/>
  <c r="BF1076"/>
  <c r="BI1075"/>
  <c r="BH1075"/>
  <c r="BG1075"/>
  <c r="BE1075"/>
  <c r="T1075"/>
  <c r="R1075"/>
  <c r="P1075"/>
  <c r="BK1075"/>
  <c r="J1075"/>
  <c r="BF1075"/>
  <c r="BI1074"/>
  <c r="BH1074"/>
  <c r="BG1074"/>
  <c r="BE1074"/>
  <c r="T1074"/>
  <c r="R1074"/>
  <c r="P1074"/>
  <c r="BK1074"/>
  <c r="J1074"/>
  <c r="BF1074"/>
  <c r="BI1067"/>
  <c r="BH1067"/>
  <c r="BG1067"/>
  <c r="BE1067"/>
  <c r="T1067"/>
  <c r="R1067"/>
  <c r="P1067"/>
  <c r="BK1067"/>
  <c r="J1067"/>
  <c r="BF1067"/>
  <c r="BI1065"/>
  <c r="BH1065"/>
  <c r="BG1065"/>
  <c r="BE1065"/>
  <c r="T1065"/>
  <c r="R1065"/>
  <c r="P1065"/>
  <c r="BK1065"/>
  <c r="J1065"/>
  <c r="BF1065"/>
  <c r="BI1061"/>
  <c r="BH1061"/>
  <c r="BG1061"/>
  <c r="BE1061"/>
  <c r="T1061"/>
  <c r="R1061"/>
  <c r="P1061"/>
  <c r="BK1061"/>
  <c r="J1061"/>
  <c r="BF1061"/>
  <c r="BI1058"/>
  <c r="BH1058"/>
  <c r="BG1058"/>
  <c r="BE1058"/>
  <c r="T1058"/>
  <c r="R1058"/>
  <c r="P1058"/>
  <c r="BK1058"/>
  <c r="J1058"/>
  <c r="BF1058"/>
  <c r="BI1052"/>
  <c r="BH1052"/>
  <c r="BG1052"/>
  <c r="BE1052"/>
  <c r="T1052"/>
  <c r="R1052"/>
  <c r="P1052"/>
  <c r="BK1052"/>
  <c r="J1052"/>
  <c r="BF1052"/>
  <c r="BI1050"/>
  <c r="BH1050"/>
  <c r="BG1050"/>
  <c r="BE1050"/>
  <c r="T1050"/>
  <c r="R1050"/>
  <c r="P1050"/>
  <c r="BK1050"/>
  <c r="J1050"/>
  <c r="BF1050"/>
  <c r="BI1039"/>
  <c r="BH1039"/>
  <c r="BG1039"/>
  <c r="BE1039"/>
  <c r="T1039"/>
  <c r="R1039"/>
  <c r="P1039"/>
  <c r="BK1039"/>
  <c r="J1039"/>
  <c r="BF1039"/>
  <c r="BI1036"/>
  <c r="BH1036"/>
  <c r="BG1036"/>
  <c r="BE1036"/>
  <c r="T1036"/>
  <c r="R1036"/>
  <c r="P1036"/>
  <c r="BK1036"/>
  <c r="J1036"/>
  <c r="BF1036"/>
  <c r="BI1033"/>
  <c r="BH1033"/>
  <c r="BG1033"/>
  <c r="BE1033"/>
  <c r="T1033"/>
  <c r="R1033"/>
  <c r="P1033"/>
  <c r="BK1033"/>
  <c r="J1033"/>
  <c r="BF1033"/>
  <c r="BI1019"/>
  <c r="BH1019"/>
  <c r="BG1019"/>
  <c r="BE1019"/>
  <c r="T1019"/>
  <c r="R1019"/>
  <c r="P1019"/>
  <c r="BK1019"/>
  <c r="J1019"/>
  <c r="BF1019"/>
  <c r="BI1013"/>
  <c r="BH1013"/>
  <c r="BG1013"/>
  <c r="BE1013"/>
  <c r="T1013"/>
  <c r="R1013"/>
  <c r="P1013"/>
  <c r="BK1013"/>
  <c r="J1013"/>
  <c r="BF1013"/>
  <c r="BI1010"/>
  <c r="BH1010"/>
  <c r="BG1010"/>
  <c r="BE1010"/>
  <c r="T1010"/>
  <c r="R1010"/>
  <c r="P1010"/>
  <c r="BK1010"/>
  <c r="J1010"/>
  <c r="BF1010"/>
  <c r="BI1007"/>
  <c r="BH1007"/>
  <c r="BG1007"/>
  <c r="BE1007"/>
  <c r="T1007"/>
  <c r="R1007"/>
  <c r="P1007"/>
  <c r="BK1007"/>
  <c r="J1007"/>
  <c r="BF1007"/>
  <c r="BI1001"/>
  <c r="BH1001"/>
  <c r="BG1001"/>
  <c r="BE1001"/>
  <c r="T1001"/>
  <c r="R1001"/>
  <c r="P1001"/>
  <c r="BK1001"/>
  <c r="J1001"/>
  <c r="BF1001"/>
  <c r="BI996"/>
  <c r="BH996"/>
  <c r="BG996"/>
  <c r="BE996"/>
  <c r="T996"/>
  <c r="R996"/>
  <c r="P996"/>
  <c r="BK996"/>
  <c r="J996"/>
  <c r="BF996"/>
  <c r="BI991"/>
  <c r="BH991"/>
  <c r="BG991"/>
  <c r="BE991"/>
  <c r="T991"/>
  <c r="R991"/>
  <c r="P991"/>
  <c r="BK991"/>
  <c r="J991"/>
  <c r="BF991"/>
  <c r="BI986"/>
  <c r="BH986"/>
  <c r="BG986"/>
  <c r="BE986"/>
  <c r="T986"/>
  <c r="R986"/>
  <c r="P986"/>
  <c r="BK986"/>
  <c r="J986"/>
  <c r="BF986"/>
  <c r="BI980"/>
  <c r="BH980"/>
  <c r="BG980"/>
  <c r="BE980"/>
  <c r="T980"/>
  <c r="R980"/>
  <c r="P980"/>
  <c r="BK980"/>
  <c r="J980"/>
  <c r="BF980"/>
  <c r="BI978"/>
  <c r="BH978"/>
  <c r="BG978"/>
  <c r="BE978"/>
  <c r="T978"/>
  <c r="R978"/>
  <c r="P978"/>
  <c r="BK978"/>
  <c r="J978"/>
  <c r="BF978"/>
  <c r="BI973"/>
  <c r="BH973"/>
  <c r="BG973"/>
  <c r="BE973"/>
  <c r="T973"/>
  <c r="R973"/>
  <c r="P973"/>
  <c r="BK973"/>
  <c r="J973"/>
  <c r="BF973"/>
  <c r="BI961"/>
  <c r="BH961"/>
  <c r="BG961"/>
  <c r="BE961"/>
  <c r="T961"/>
  <c r="R961"/>
  <c r="P961"/>
  <c r="BK961"/>
  <c r="J961"/>
  <c r="BF961"/>
  <c r="BI954"/>
  <c r="BH954"/>
  <c r="BG954"/>
  <c r="BE954"/>
  <c r="T954"/>
  <c r="R954"/>
  <c r="P954"/>
  <c r="BK954"/>
  <c r="J954"/>
  <c r="BF954"/>
  <c r="BI931"/>
  <c r="BH931"/>
  <c r="BG931"/>
  <c r="BE931"/>
  <c r="T931"/>
  <c r="R931"/>
  <c r="P931"/>
  <c r="BK931"/>
  <c r="J931"/>
  <c r="BF931"/>
  <c r="BI926"/>
  <c r="BH926"/>
  <c r="BG926"/>
  <c r="BE926"/>
  <c r="T926"/>
  <c r="R926"/>
  <c r="P926"/>
  <c r="BK926"/>
  <c r="J926"/>
  <c r="BF926"/>
  <c r="BI901"/>
  <c r="BH901"/>
  <c r="BG901"/>
  <c r="BE901"/>
  <c r="T901"/>
  <c r="R901"/>
  <c r="P901"/>
  <c r="BK901"/>
  <c r="J901"/>
  <c r="BF901"/>
  <c r="BI887"/>
  <c r="BH887"/>
  <c r="BG887"/>
  <c r="BE887"/>
  <c r="T887"/>
  <c r="R887"/>
  <c r="P887"/>
  <c r="BK887"/>
  <c r="J887"/>
  <c r="BF887"/>
  <c r="BI884"/>
  <c r="BH884"/>
  <c r="BG884"/>
  <c r="BE884"/>
  <c r="T884"/>
  <c r="R884"/>
  <c r="P884"/>
  <c r="BK884"/>
  <c r="J884"/>
  <c r="BF884"/>
  <c r="BI875"/>
  <c r="BH875"/>
  <c r="BG875"/>
  <c r="BE875"/>
  <c r="T875"/>
  <c r="R875"/>
  <c r="P875"/>
  <c r="BK875"/>
  <c r="J875"/>
  <c r="BF875"/>
  <c r="BI872"/>
  <c r="BH872"/>
  <c r="BG872"/>
  <c r="BE872"/>
  <c r="T872"/>
  <c r="R872"/>
  <c r="P872"/>
  <c r="BK872"/>
  <c r="J872"/>
  <c r="BF872"/>
  <c r="BI869"/>
  <c r="BH869"/>
  <c r="BG869"/>
  <c r="BE869"/>
  <c r="T869"/>
  <c r="R869"/>
  <c r="P869"/>
  <c r="BK869"/>
  <c r="J869"/>
  <c r="BF869"/>
  <c r="BI862"/>
  <c r="BH862"/>
  <c r="BG862"/>
  <c r="BE862"/>
  <c r="T862"/>
  <c r="R862"/>
  <c r="P862"/>
  <c r="BK862"/>
  <c r="J862"/>
  <c r="BF862"/>
  <c r="BI852"/>
  <c r="BH852"/>
  <c r="BG852"/>
  <c r="BE852"/>
  <c r="T852"/>
  <c r="R852"/>
  <c r="P852"/>
  <c r="BK852"/>
  <c r="J852"/>
  <c r="BF852"/>
  <c r="BI851"/>
  <c r="BH851"/>
  <c r="BG851"/>
  <c r="BE851"/>
  <c r="T851"/>
  <c r="R851"/>
  <c r="P851"/>
  <c r="BK851"/>
  <c r="J851"/>
  <c r="BF851"/>
  <c r="BI849"/>
  <c r="BH849"/>
  <c r="BG849"/>
  <c r="BE849"/>
  <c r="T849"/>
  <c r="R849"/>
  <c r="P849"/>
  <c r="BK849"/>
  <c r="J849"/>
  <c r="BF849"/>
  <c r="BI848"/>
  <c r="BH848"/>
  <c r="BG848"/>
  <c r="BE848"/>
  <c r="T848"/>
  <c r="R848"/>
  <c r="P848"/>
  <c r="BK848"/>
  <c r="J848"/>
  <c r="BF848"/>
  <c r="BI846"/>
  <c r="BH846"/>
  <c r="BG846"/>
  <c r="BE846"/>
  <c r="T846"/>
  <c r="R846"/>
  <c r="P846"/>
  <c r="BK846"/>
  <c r="J846"/>
  <c r="BF846"/>
  <c r="BI844"/>
  <c r="BH844"/>
  <c r="BG844"/>
  <c r="BE844"/>
  <c r="T844"/>
  <c r="R844"/>
  <c r="P844"/>
  <c r="BK844"/>
  <c r="J844"/>
  <c r="BF844"/>
  <c r="BI842"/>
  <c r="BH842"/>
  <c r="BG842"/>
  <c r="BE842"/>
  <c r="T842"/>
  <c r="R842"/>
  <c r="P842"/>
  <c r="BK842"/>
  <c r="J842"/>
  <c r="BF842"/>
  <c r="BI840"/>
  <c r="BH840"/>
  <c r="BG840"/>
  <c r="BE840"/>
  <c r="T840"/>
  <c r="R840"/>
  <c r="P840"/>
  <c r="BK840"/>
  <c r="J840"/>
  <c r="BF840"/>
  <c r="BI836"/>
  <c r="BH836"/>
  <c r="BG836"/>
  <c r="BE836"/>
  <c r="T836"/>
  <c r="R836"/>
  <c r="P836"/>
  <c r="BK836"/>
  <c r="J836"/>
  <c r="BF836"/>
  <c r="BI834"/>
  <c r="BH834"/>
  <c r="BG834"/>
  <c r="BE834"/>
  <c r="T834"/>
  <c r="R834"/>
  <c r="P834"/>
  <c r="BK834"/>
  <c r="J834"/>
  <c r="BF834"/>
  <c r="BI832"/>
  <c r="BH832"/>
  <c r="BG832"/>
  <c r="BE832"/>
  <c r="T832"/>
  <c r="R832"/>
  <c r="P832"/>
  <c r="BK832"/>
  <c r="J832"/>
  <c r="BF832"/>
  <c r="BI828"/>
  <c r="BH828"/>
  <c r="BG828"/>
  <c r="BE828"/>
  <c r="T828"/>
  <c r="R828"/>
  <c r="P828"/>
  <c r="BK828"/>
  <c r="J828"/>
  <c r="BF828"/>
  <c r="BI820"/>
  <c r="BH820"/>
  <c r="BG820"/>
  <c r="BE820"/>
  <c r="T820"/>
  <c r="R820"/>
  <c r="P820"/>
  <c r="BK820"/>
  <c r="J820"/>
  <c r="BF820"/>
  <c r="BI819"/>
  <c r="BH819"/>
  <c r="BG819"/>
  <c r="BE819"/>
  <c r="T819"/>
  <c r="R819"/>
  <c r="P819"/>
  <c r="BK819"/>
  <c r="J819"/>
  <c r="BF819"/>
  <c r="BI818"/>
  <c r="BH818"/>
  <c r="BG818"/>
  <c r="BE818"/>
  <c r="T818"/>
  <c r="R818"/>
  <c r="P818"/>
  <c r="BK818"/>
  <c r="J818"/>
  <c r="BF818"/>
  <c r="BI808"/>
  <c r="BH808"/>
  <c r="BG808"/>
  <c r="BE808"/>
  <c r="T808"/>
  <c r="R808"/>
  <c r="P808"/>
  <c r="BK808"/>
  <c r="J808"/>
  <c r="BF808"/>
  <c r="BI802"/>
  <c r="BH802"/>
  <c r="BG802"/>
  <c r="BE802"/>
  <c r="T802"/>
  <c r="R802"/>
  <c r="P802"/>
  <c r="BK802"/>
  <c r="J802"/>
  <c r="BF802"/>
  <c r="BI798"/>
  <c r="BH798"/>
  <c r="BG798"/>
  <c r="BE798"/>
  <c r="T798"/>
  <c r="R798"/>
  <c r="P798"/>
  <c r="BK798"/>
  <c r="J798"/>
  <c r="BF798"/>
  <c r="BI796"/>
  <c r="BH796"/>
  <c r="BG796"/>
  <c r="BE796"/>
  <c r="T796"/>
  <c r="R796"/>
  <c r="P796"/>
  <c r="BK796"/>
  <c r="J796"/>
  <c r="BF796"/>
  <c r="BI794"/>
  <c r="BH794"/>
  <c r="BG794"/>
  <c r="BE794"/>
  <c r="T794"/>
  <c r="T793"/>
  <c r="R794"/>
  <c r="R793"/>
  <c r="P794"/>
  <c r="P793"/>
  <c r="BK794"/>
  <c r="BK793"/>
  <c r="J793" s="1"/>
  <c r="J104" s="1"/>
  <c r="J794"/>
  <c r="BF794" s="1"/>
  <c r="BI792"/>
  <c r="BH792"/>
  <c r="BG792"/>
  <c r="BE792"/>
  <c r="T792"/>
  <c r="R792"/>
  <c r="P792"/>
  <c r="BK792"/>
  <c r="J792"/>
  <c r="BF792"/>
  <c r="BI790"/>
  <c r="BH790"/>
  <c r="BG790"/>
  <c r="BE790"/>
  <c r="T790"/>
  <c r="R790"/>
  <c r="P790"/>
  <c r="BK790"/>
  <c r="J790"/>
  <c r="BF790"/>
  <c r="BI788"/>
  <c r="BH788"/>
  <c r="BG788"/>
  <c r="BE788"/>
  <c r="T788"/>
  <c r="R788"/>
  <c r="P788"/>
  <c r="BK788"/>
  <c r="J788"/>
  <c r="BF788"/>
  <c r="BI786"/>
  <c r="BH786"/>
  <c r="BG786"/>
  <c r="BE786"/>
  <c r="T786"/>
  <c r="R786"/>
  <c r="P786"/>
  <c r="BK786"/>
  <c r="J786"/>
  <c r="BF786"/>
  <c r="BI784"/>
  <c r="BH784"/>
  <c r="BG784"/>
  <c r="BE784"/>
  <c r="T784"/>
  <c r="R784"/>
  <c r="P784"/>
  <c r="BK784"/>
  <c r="J784"/>
  <c r="BF784"/>
  <c r="BI782"/>
  <c r="BH782"/>
  <c r="BG782"/>
  <c r="BE782"/>
  <c r="T782"/>
  <c r="R782"/>
  <c r="P782"/>
  <c r="BK782"/>
  <c r="J782"/>
  <c r="BF782"/>
  <c r="BI780"/>
  <c r="BH780"/>
  <c r="BG780"/>
  <c r="BE780"/>
  <c r="T780"/>
  <c r="R780"/>
  <c r="P780"/>
  <c r="BK780"/>
  <c r="J780"/>
  <c r="BF780"/>
  <c r="BI778"/>
  <c r="BH778"/>
  <c r="BG778"/>
  <c r="BE778"/>
  <c r="T778"/>
  <c r="R778"/>
  <c r="P778"/>
  <c r="BK778"/>
  <c r="J778"/>
  <c r="BF778"/>
  <c r="BI776"/>
  <c r="BH776"/>
  <c r="BG776"/>
  <c r="BE776"/>
  <c r="T776"/>
  <c r="R776"/>
  <c r="P776"/>
  <c r="BK776"/>
  <c r="J776"/>
  <c r="BF776"/>
  <c r="BI770"/>
  <c r="BH770"/>
  <c r="BG770"/>
  <c r="BE770"/>
  <c r="T770"/>
  <c r="R770"/>
  <c r="P770"/>
  <c r="BK770"/>
  <c r="J770"/>
  <c r="BF770"/>
  <c r="BI768"/>
  <c r="BH768"/>
  <c r="BG768"/>
  <c r="BE768"/>
  <c r="T768"/>
  <c r="R768"/>
  <c r="P768"/>
  <c r="BK768"/>
  <c r="J768"/>
  <c r="BF768"/>
  <c r="BI766"/>
  <c r="BH766"/>
  <c r="BG766"/>
  <c r="BE766"/>
  <c r="T766"/>
  <c r="R766"/>
  <c r="P766"/>
  <c r="BK766"/>
  <c r="J766"/>
  <c r="BF766"/>
  <c r="BI764"/>
  <c r="BH764"/>
  <c r="BG764"/>
  <c r="BE764"/>
  <c r="T764"/>
  <c r="R764"/>
  <c r="P764"/>
  <c r="BK764"/>
  <c r="J764"/>
  <c r="BF764"/>
  <c r="BI763"/>
  <c r="BH763"/>
  <c r="BG763"/>
  <c r="BE763"/>
  <c r="T763"/>
  <c r="R763"/>
  <c r="P763"/>
  <c r="BK763"/>
  <c r="J763"/>
  <c r="BF763"/>
  <c r="BI761"/>
  <c r="BH761"/>
  <c r="BG761"/>
  <c r="BE761"/>
  <c r="T761"/>
  <c r="R761"/>
  <c r="P761"/>
  <c r="BK761"/>
  <c r="J761"/>
  <c r="BF761"/>
  <c r="BI759"/>
  <c r="BH759"/>
  <c r="BG759"/>
  <c r="BE759"/>
  <c r="T759"/>
  <c r="R759"/>
  <c r="P759"/>
  <c r="BK759"/>
  <c r="J759"/>
  <c r="BF759"/>
  <c r="BI755"/>
  <c r="BH755"/>
  <c r="BG755"/>
  <c r="BE755"/>
  <c r="T755"/>
  <c r="R755"/>
  <c r="P755"/>
  <c r="BK755"/>
  <c r="J755"/>
  <c r="BF755"/>
  <c r="BI753"/>
  <c r="BH753"/>
  <c r="BG753"/>
  <c r="BE753"/>
  <c r="T753"/>
  <c r="R753"/>
  <c r="P753"/>
  <c r="BK753"/>
  <c r="J753"/>
  <c r="BF753"/>
  <c r="BI751"/>
  <c r="BH751"/>
  <c r="BG751"/>
  <c r="BE751"/>
  <c r="T751"/>
  <c r="R751"/>
  <c r="P751"/>
  <c r="BK751"/>
  <c r="J751"/>
  <c r="BF751"/>
  <c r="BI749"/>
  <c r="BH749"/>
  <c r="BG749"/>
  <c r="BE749"/>
  <c r="T749"/>
  <c r="R749"/>
  <c r="P749"/>
  <c r="BK749"/>
  <c r="J749"/>
  <c r="BF749"/>
  <c r="BI747"/>
  <c r="BH747"/>
  <c r="BG747"/>
  <c r="BE747"/>
  <c r="T747"/>
  <c r="R747"/>
  <c r="P747"/>
  <c r="BK747"/>
  <c r="J747"/>
  <c r="BF747"/>
  <c r="BI742"/>
  <c r="BH742"/>
  <c r="BG742"/>
  <c r="BE742"/>
  <c r="T742"/>
  <c r="R742"/>
  <c r="P742"/>
  <c r="BK742"/>
  <c r="J742"/>
  <c r="BF742"/>
  <c r="BI740"/>
  <c r="BH740"/>
  <c r="BG740"/>
  <c r="BE740"/>
  <c r="T740"/>
  <c r="R740"/>
  <c r="P740"/>
  <c r="BK740"/>
  <c r="J740"/>
  <c r="BF740"/>
  <c r="BI735"/>
  <c r="BH735"/>
  <c r="BG735"/>
  <c r="BE735"/>
  <c r="T735"/>
  <c r="R735"/>
  <c r="P735"/>
  <c r="BK735"/>
  <c r="J735"/>
  <c r="BF735"/>
  <c r="BI730"/>
  <c r="BH730"/>
  <c r="BG730"/>
  <c r="BE730"/>
  <c r="T730"/>
  <c r="R730"/>
  <c r="P730"/>
  <c r="BK730"/>
  <c r="J730"/>
  <c r="BF730"/>
  <c r="BI728"/>
  <c r="BH728"/>
  <c r="BG728"/>
  <c r="BE728"/>
  <c r="T728"/>
  <c r="R728"/>
  <c r="P728"/>
  <c r="BK728"/>
  <c r="J728"/>
  <c r="BF728"/>
  <c r="BI726"/>
  <c r="BH726"/>
  <c r="BG726"/>
  <c r="BE726"/>
  <c r="T726"/>
  <c r="R726"/>
  <c r="P726"/>
  <c r="BK726"/>
  <c r="J726"/>
  <c r="BF726"/>
  <c r="BI711"/>
  <c r="BH711"/>
  <c r="BG711"/>
  <c r="BE711"/>
  <c r="T711"/>
  <c r="R711"/>
  <c r="P711"/>
  <c r="BK711"/>
  <c r="J711"/>
  <c r="BF711"/>
  <c r="BI709"/>
  <c r="BH709"/>
  <c r="BG709"/>
  <c r="BE709"/>
  <c r="T709"/>
  <c r="R709"/>
  <c r="P709"/>
  <c r="BK709"/>
  <c r="J709"/>
  <c r="BF709"/>
  <c r="BI701"/>
  <c r="BH701"/>
  <c r="BG701"/>
  <c r="BE701"/>
  <c r="T701"/>
  <c r="R701"/>
  <c r="P701"/>
  <c r="BK701"/>
  <c r="J701"/>
  <c r="BF701"/>
  <c r="BI699"/>
  <c r="BH699"/>
  <c r="BG699"/>
  <c r="BE699"/>
  <c r="T699"/>
  <c r="R699"/>
  <c r="P699"/>
  <c r="BK699"/>
  <c r="J699"/>
  <c r="BF699"/>
  <c r="BI695"/>
  <c r="BH695"/>
  <c r="BG695"/>
  <c r="BE695"/>
  <c r="T695"/>
  <c r="R695"/>
  <c r="P695"/>
  <c r="BK695"/>
  <c r="J695"/>
  <c r="BF695"/>
  <c r="BI691"/>
  <c r="BH691"/>
  <c r="BG691"/>
  <c r="BE691"/>
  <c r="T691"/>
  <c r="R691"/>
  <c r="P691"/>
  <c r="BK691"/>
  <c r="J691"/>
  <c r="BF691"/>
  <c r="BI689"/>
  <c r="BH689"/>
  <c r="BG689"/>
  <c r="BE689"/>
  <c r="T689"/>
  <c r="R689"/>
  <c r="P689"/>
  <c r="BK689"/>
  <c r="J689"/>
  <c r="BF689"/>
  <c r="BI683"/>
  <c r="BH683"/>
  <c r="BG683"/>
  <c r="BE683"/>
  <c r="T683"/>
  <c r="R683"/>
  <c r="P683"/>
  <c r="BK683"/>
  <c r="J683"/>
  <c r="BF683"/>
  <c r="BI678"/>
  <c r="BH678"/>
  <c r="BG678"/>
  <c r="BE678"/>
  <c r="T678"/>
  <c r="R678"/>
  <c r="P678"/>
  <c r="BK678"/>
  <c r="J678"/>
  <c r="BF678"/>
  <c r="BI676"/>
  <c r="BH676"/>
  <c r="BG676"/>
  <c r="BE676"/>
  <c r="T676"/>
  <c r="R676"/>
  <c r="P676"/>
  <c r="BK676"/>
  <c r="J676"/>
  <c r="BF676"/>
  <c r="BI510"/>
  <c r="BH510"/>
  <c r="BG510"/>
  <c r="BE510"/>
  <c r="T510"/>
  <c r="R510"/>
  <c r="P510"/>
  <c r="BK510"/>
  <c r="J510"/>
  <c r="BF510"/>
  <c r="BI508"/>
  <c r="BH508"/>
  <c r="BG508"/>
  <c r="BE508"/>
  <c r="T508"/>
  <c r="R508"/>
  <c r="P508"/>
  <c r="BK508"/>
  <c r="J508"/>
  <c r="BF508"/>
  <c r="BI487"/>
  <c r="BH487"/>
  <c r="BG487"/>
  <c r="BE487"/>
  <c r="T487"/>
  <c r="R487"/>
  <c r="P487"/>
  <c r="BK487"/>
  <c r="J487"/>
  <c r="BF487"/>
  <c r="BI481"/>
  <c r="BH481"/>
  <c r="BG481"/>
  <c r="BE481"/>
  <c r="T481"/>
  <c r="R481"/>
  <c r="P481"/>
  <c r="BK481"/>
  <c r="J481"/>
  <c r="BF481"/>
  <c r="BI477"/>
  <c r="BH477"/>
  <c r="BG477"/>
  <c r="BE477"/>
  <c r="T477"/>
  <c r="R477"/>
  <c r="P477"/>
  <c r="BK477"/>
  <c r="J477"/>
  <c r="BF477"/>
  <c r="BI434"/>
  <c r="BH434"/>
  <c r="BG434"/>
  <c r="BE434"/>
  <c r="T434"/>
  <c r="R434"/>
  <c r="P434"/>
  <c r="BK434"/>
  <c r="J434"/>
  <c r="BF434"/>
  <c r="BI427"/>
  <c r="BH427"/>
  <c r="BG427"/>
  <c r="BE427"/>
  <c r="T427"/>
  <c r="R427"/>
  <c r="P427"/>
  <c r="BK427"/>
  <c r="J427"/>
  <c r="BF427"/>
  <c r="BI425"/>
  <c r="BH425"/>
  <c r="BG425"/>
  <c r="BE425"/>
  <c r="T425"/>
  <c r="R425"/>
  <c r="P425"/>
  <c r="BK425"/>
  <c r="J425"/>
  <c r="BF425"/>
  <c r="BI423"/>
  <c r="BH423"/>
  <c r="BG423"/>
  <c r="BE423"/>
  <c r="T423"/>
  <c r="T422"/>
  <c r="R423"/>
  <c r="R422"/>
  <c r="P423"/>
  <c r="P422"/>
  <c r="BK423"/>
  <c r="BK422"/>
  <c r="J422" s="1"/>
  <c r="J103" s="1"/>
  <c r="J423"/>
  <c r="BF423" s="1"/>
  <c r="BI420"/>
  <c r="BH420"/>
  <c r="BG420"/>
  <c r="BE420"/>
  <c r="T420"/>
  <c r="R420"/>
  <c r="P420"/>
  <c r="BK420"/>
  <c r="J420"/>
  <c r="BF420"/>
  <c r="BI414"/>
  <c r="BH414"/>
  <c r="BG414"/>
  <c r="BE414"/>
  <c r="T414"/>
  <c r="R414"/>
  <c r="P414"/>
  <c r="BK414"/>
  <c r="J414"/>
  <c r="BF414"/>
  <c r="BI412"/>
  <c r="BH412"/>
  <c r="BG412"/>
  <c r="BE412"/>
  <c r="T412"/>
  <c r="T411"/>
  <c r="R412"/>
  <c r="R411"/>
  <c r="P412"/>
  <c r="P411"/>
  <c r="BK412"/>
  <c r="BK411"/>
  <c r="J411" s="1"/>
  <c r="J102" s="1"/>
  <c r="J412"/>
  <c r="BF412" s="1"/>
  <c r="BI409"/>
  <c r="BH409"/>
  <c r="BG409"/>
  <c r="BE409"/>
  <c r="T409"/>
  <c r="R409"/>
  <c r="P409"/>
  <c r="BK409"/>
  <c r="J409"/>
  <c r="BF409"/>
  <c r="BI405"/>
  <c r="BH405"/>
  <c r="BG405"/>
  <c r="BE405"/>
  <c r="T405"/>
  <c r="R405"/>
  <c r="P405"/>
  <c r="BK405"/>
  <c r="J405"/>
  <c r="BF405"/>
  <c r="BI403"/>
  <c r="BH403"/>
  <c r="BG403"/>
  <c r="BE403"/>
  <c r="T403"/>
  <c r="R403"/>
  <c r="P403"/>
  <c r="BK403"/>
  <c r="J403"/>
  <c r="BF403"/>
  <c r="BI397"/>
  <c r="BH397"/>
  <c r="BG397"/>
  <c r="BE397"/>
  <c r="T397"/>
  <c r="R397"/>
  <c r="P397"/>
  <c r="BK397"/>
  <c r="J397"/>
  <c r="BF397"/>
  <c r="BI395"/>
  <c r="BH395"/>
  <c r="BG395"/>
  <c r="BE395"/>
  <c r="T395"/>
  <c r="R395"/>
  <c r="P395"/>
  <c r="BK395"/>
  <c r="J395"/>
  <c r="BF395"/>
  <c r="BI389"/>
  <c r="BH389"/>
  <c r="BG389"/>
  <c r="BE389"/>
  <c r="T389"/>
  <c r="R389"/>
  <c r="P389"/>
  <c r="BK389"/>
  <c r="J389"/>
  <c r="BF389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2"/>
  <c r="BH382"/>
  <c r="BG382"/>
  <c r="BE382"/>
  <c r="T382"/>
  <c r="R382"/>
  <c r="P382"/>
  <c r="BK382"/>
  <c r="J382"/>
  <c r="BF382"/>
  <c r="BI378"/>
  <c r="BH378"/>
  <c r="BG378"/>
  <c r="BE378"/>
  <c r="T378"/>
  <c r="R378"/>
  <c r="P378"/>
  <c r="BK378"/>
  <c r="J378"/>
  <c r="BF378"/>
  <c r="BI372"/>
  <c r="BH372"/>
  <c r="BG372"/>
  <c r="BE372"/>
  <c r="T372"/>
  <c r="R372"/>
  <c r="P372"/>
  <c r="BK372"/>
  <c r="J372"/>
  <c r="BF372"/>
  <c r="BI370"/>
  <c r="BH370"/>
  <c r="BG370"/>
  <c r="BE370"/>
  <c r="T370"/>
  <c r="R370"/>
  <c r="P370"/>
  <c r="BK370"/>
  <c r="J370"/>
  <c r="BF370"/>
  <c r="BI368"/>
  <c r="BH368"/>
  <c r="BG368"/>
  <c r="BE368"/>
  <c r="T368"/>
  <c r="R368"/>
  <c r="P368"/>
  <c r="BK368"/>
  <c r="J368"/>
  <c r="BF368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56"/>
  <c r="BH356"/>
  <c r="BG356"/>
  <c r="BE356"/>
  <c r="T356"/>
  <c r="R356"/>
  <c r="P356"/>
  <c r="BK356"/>
  <c r="J356"/>
  <c r="BF356"/>
  <c r="BI350"/>
  <c r="BH350"/>
  <c r="BG350"/>
  <c r="BE350"/>
  <c r="T350"/>
  <c r="T349"/>
  <c r="R350"/>
  <c r="R349"/>
  <c r="P350"/>
  <c r="P349"/>
  <c r="BK350"/>
  <c r="BK349"/>
  <c r="J349" s="1"/>
  <c r="J101" s="1"/>
  <c r="J350"/>
  <c r="BF350" s="1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2"/>
  <c r="BH342"/>
  <c r="BG342"/>
  <c r="BE342"/>
  <c r="T342"/>
  <c r="R342"/>
  <c r="P342"/>
  <c r="BK342"/>
  <c r="J342"/>
  <c r="BF342"/>
  <c r="BI337"/>
  <c r="BH337"/>
  <c r="BG337"/>
  <c r="BE337"/>
  <c r="T337"/>
  <c r="R337"/>
  <c r="P337"/>
  <c r="BK337"/>
  <c r="J337"/>
  <c r="BF337"/>
  <c r="BI334"/>
  <c r="BH334"/>
  <c r="BG334"/>
  <c r="BE334"/>
  <c r="T334"/>
  <c r="R334"/>
  <c r="P334"/>
  <c r="BK334"/>
  <c r="J334"/>
  <c r="BF334"/>
  <c r="BI313"/>
  <c r="BH313"/>
  <c r="BG313"/>
  <c r="BE313"/>
  <c r="T313"/>
  <c r="R313"/>
  <c r="P313"/>
  <c r="BK313"/>
  <c r="J313"/>
  <c r="BF313"/>
  <c r="BI299"/>
  <c r="BH299"/>
  <c r="BG299"/>
  <c r="BE299"/>
  <c r="T299"/>
  <c r="R299"/>
  <c r="P299"/>
  <c r="BK299"/>
  <c r="J299"/>
  <c r="BF299"/>
  <c r="BI295"/>
  <c r="BH295"/>
  <c r="BG295"/>
  <c r="BE295"/>
  <c r="T295"/>
  <c r="R295"/>
  <c r="P295"/>
  <c r="BK295"/>
  <c r="J295"/>
  <c r="BF295"/>
  <c r="BI291"/>
  <c r="BH291"/>
  <c r="BG291"/>
  <c r="BE291"/>
  <c r="T291"/>
  <c r="R291"/>
  <c r="P291"/>
  <c r="BK291"/>
  <c r="J291"/>
  <c r="BF291"/>
  <c r="BI286"/>
  <c r="BH286"/>
  <c r="BG286"/>
  <c r="BE286"/>
  <c r="T286"/>
  <c r="R286"/>
  <c r="P286"/>
  <c r="BK286"/>
  <c r="J286"/>
  <c r="BF286"/>
  <c r="BI282"/>
  <c r="BH282"/>
  <c r="BG282"/>
  <c r="BE282"/>
  <c r="T282"/>
  <c r="R282"/>
  <c r="P282"/>
  <c r="BK282"/>
  <c r="J282"/>
  <c r="BF282"/>
  <c r="BI278"/>
  <c r="BH278"/>
  <c r="BG278"/>
  <c r="BE278"/>
  <c r="T278"/>
  <c r="R278"/>
  <c r="P278"/>
  <c r="BK278"/>
  <c r="J278"/>
  <c r="BF278"/>
  <c r="BI276"/>
  <c r="BH276"/>
  <c r="BG276"/>
  <c r="BE276"/>
  <c r="T276"/>
  <c r="R276"/>
  <c r="P276"/>
  <c r="BK276"/>
  <c r="J276"/>
  <c r="BF276"/>
  <c r="BI274"/>
  <c r="BH274"/>
  <c r="BG274"/>
  <c r="BE274"/>
  <c r="T274"/>
  <c r="R274"/>
  <c r="P274"/>
  <c r="BK274"/>
  <c r="J274"/>
  <c r="BF274"/>
  <c r="BI272"/>
  <c r="BH272"/>
  <c r="BG272"/>
  <c r="BE272"/>
  <c r="T272"/>
  <c r="R272"/>
  <c r="P272"/>
  <c r="BK272"/>
  <c r="J272"/>
  <c r="BF272"/>
  <c r="BI270"/>
  <c r="BH270"/>
  <c r="BG270"/>
  <c r="BE270"/>
  <c r="T270"/>
  <c r="R270"/>
  <c r="P270"/>
  <c r="BK270"/>
  <c r="J270"/>
  <c r="BF270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8"/>
  <c r="BH258"/>
  <c r="BG258"/>
  <c r="BE258"/>
  <c r="T258"/>
  <c r="R258"/>
  <c r="P258"/>
  <c r="BK258"/>
  <c r="J258"/>
  <c r="BF258"/>
  <c r="BI256"/>
  <c r="BH256"/>
  <c r="BG256"/>
  <c r="BE256"/>
  <c r="T256"/>
  <c r="R256"/>
  <c r="P256"/>
  <c r="BK256"/>
  <c r="J256"/>
  <c r="BF256"/>
  <c r="BI250"/>
  <c r="BH250"/>
  <c r="BG250"/>
  <c r="BE250"/>
  <c r="T250"/>
  <c r="R250"/>
  <c r="P250"/>
  <c r="BK250"/>
  <c r="J250"/>
  <c r="BF250"/>
  <c r="BI239"/>
  <c r="BH239"/>
  <c r="BG239"/>
  <c r="BE239"/>
  <c r="T239"/>
  <c r="R239"/>
  <c r="P239"/>
  <c r="BK239"/>
  <c r="J239"/>
  <c r="BF239"/>
  <c r="BI237"/>
  <c r="BH237"/>
  <c r="BG237"/>
  <c r="BE237"/>
  <c r="T237"/>
  <c r="R237"/>
  <c r="P237"/>
  <c r="BK237"/>
  <c r="J237"/>
  <c r="BF237"/>
  <c r="BI234"/>
  <c r="BH234"/>
  <c r="BG234"/>
  <c r="BE234"/>
  <c r="T234"/>
  <c r="T233"/>
  <c r="R234"/>
  <c r="R233"/>
  <c r="P234"/>
  <c r="P233"/>
  <c r="BK234"/>
  <c r="BK233"/>
  <c r="J233" s="1"/>
  <c r="J100" s="1"/>
  <c r="J234"/>
  <c r="BF234" s="1"/>
  <c r="BI231"/>
  <c r="BH231"/>
  <c r="BG231"/>
  <c r="BE231"/>
  <c r="T231"/>
  <c r="R231"/>
  <c r="P231"/>
  <c r="BK231"/>
  <c r="J231"/>
  <c r="BF231"/>
  <c r="BI229"/>
  <c r="BH229"/>
  <c r="BG229"/>
  <c r="BE229"/>
  <c r="T229"/>
  <c r="R229"/>
  <c r="P229"/>
  <c r="BK229"/>
  <c r="J229"/>
  <c r="BF229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2"/>
  <c r="BH222"/>
  <c r="BG222"/>
  <c r="BE222"/>
  <c r="T222"/>
  <c r="R222"/>
  <c r="P222"/>
  <c r="BK222"/>
  <c r="J222"/>
  <c r="BF222"/>
  <c r="BI218"/>
  <c r="BH218"/>
  <c r="BG218"/>
  <c r="BE218"/>
  <c r="T218"/>
  <c r="R218"/>
  <c r="P218"/>
  <c r="BK218"/>
  <c r="J218"/>
  <c r="BF218"/>
  <c r="BI216"/>
  <c r="BH216"/>
  <c r="BG216"/>
  <c r="BE216"/>
  <c r="T216"/>
  <c r="R216"/>
  <c r="P216"/>
  <c r="BK216"/>
  <c r="J216"/>
  <c r="BF216"/>
  <c r="BI210"/>
  <c r="BH210"/>
  <c r="BG210"/>
  <c r="BE210"/>
  <c r="T210"/>
  <c r="R210"/>
  <c r="P210"/>
  <c r="BK210"/>
  <c r="J210"/>
  <c r="BF210"/>
  <c r="BI206"/>
  <c r="BH206"/>
  <c r="BG206"/>
  <c r="BE206"/>
  <c r="T206"/>
  <c r="R206"/>
  <c r="P206"/>
  <c r="BK206"/>
  <c r="J206"/>
  <c r="BF206"/>
  <c r="BI195"/>
  <c r="BH195"/>
  <c r="BG195"/>
  <c r="BE195"/>
  <c r="T195"/>
  <c r="T194"/>
  <c r="R195"/>
  <c r="R194"/>
  <c r="P195"/>
  <c r="P194"/>
  <c r="BK195"/>
  <c r="BK194"/>
  <c r="J194" s="1"/>
  <c r="J99" s="1"/>
  <c r="J195"/>
  <c r="BF195" s="1"/>
  <c r="BI191"/>
  <c r="BH191"/>
  <c r="BG191"/>
  <c r="BE191"/>
  <c r="T191"/>
  <c r="R191"/>
  <c r="P191"/>
  <c r="BK191"/>
  <c r="J191"/>
  <c r="BF191"/>
  <c r="BI186"/>
  <c r="BH186"/>
  <c r="BG186"/>
  <c r="BE186"/>
  <c r="T186"/>
  <c r="R186"/>
  <c r="P186"/>
  <c r="BK186"/>
  <c r="J186"/>
  <c r="BF186"/>
  <c r="BI184"/>
  <c r="BH184"/>
  <c r="BG184"/>
  <c r="BE184"/>
  <c r="T184"/>
  <c r="R184"/>
  <c r="P184"/>
  <c r="BK184"/>
  <c r="J184"/>
  <c r="BF184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72"/>
  <c r="BH172"/>
  <c r="BG172"/>
  <c r="BE172"/>
  <c r="T172"/>
  <c r="R172"/>
  <c r="P172"/>
  <c r="BK172"/>
  <c r="J172"/>
  <c r="BF172"/>
  <c r="BI168"/>
  <c r="BH168"/>
  <c r="BG168"/>
  <c r="BE168"/>
  <c r="T168"/>
  <c r="R168"/>
  <c r="P168"/>
  <c r="BK168"/>
  <c r="J168"/>
  <c r="BF168"/>
  <c r="BI163"/>
  <c r="BH163"/>
  <c r="BG163"/>
  <c r="BE163"/>
  <c r="T163"/>
  <c r="R163"/>
  <c r="P163"/>
  <c r="BK163"/>
  <c r="J163"/>
  <c r="BF163"/>
  <c r="BI158"/>
  <c r="BH158"/>
  <c r="BG158"/>
  <c r="BE158"/>
  <c r="T158"/>
  <c r="R158"/>
  <c r="P158"/>
  <c r="BK158"/>
  <c r="J158"/>
  <c r="BF158"/>
  <c r="BI155"/>
  <c r="BH155"/>
  <c r="BG155"/>
  <c r="BE155"/>
  <c r="T155"/>
  <c r="R155"/>
  <c r="P155"/>
  <c r="BK155"/>
  <c r="J155"/>
  <c r="BF155"/>
  <c r="BI152"/>
  <c r="F37"/>
  <c r="BD95" i="1" s="1"/>
  <c r="BD94" s="1"/>
  <c r="W33" s="1"/>
  <c r="BH152" i="2"/>
  <c r="F36" s="1"/>
  <c r="BC95" i="1" s="1"/>
  <c r="BC94" s="1"/>
  <c r="BG152" i="2"/>
  <c r="F35"/>
  <c r="BB95" i="1" s="1"/>
  <c r="BB94" s="1"/>
  <c r="BE152" i="2"/>
  <c r="J33" s="1"/>
  <c r="AV95" i="1" s="1"/>
  <c r="T152" i="2"/>
  <c r="T151"/>
  <c r="T150" s="1"/>
  <c r="T149" s="1"/>
  <c r="R152"/>
  <c r="R151"/>
  <c r="R150" s="1"/>
  <c r="R149" s="1"/>
  <c r="P152"/>
  <c r="P151"/>
  <c r="P150" s="1"/>
  <c r="P149" s="1"/>
  <c r="AU95" i="1" s="1"/>
  <c r="AU94" s="1"/>
  <c r="BK152" i="2"/>
  <c r="BK151" s="1"/>
  <c r="J152"/>
  <c r="BF152" s="1"/>
  <c r="J146"/>
  <c r="J145"/>
  <c r="F145"/>
  <c r="F143"/>
  <c r="E141"/>
  <c r="J92"/>
  <c r="J91"/>
  <c r="F91"/>
  <c r="F89"/>
  <c r="E87"/>
  <c r="J18"/>
  <c r="E18"/>
  <c r="F146" s="1"/>
  <c r="F92"/>
  <c r="J17"/>
  <c r="J12"/>
  <c r="J143" s="1"/>
  <c r="E7"/>
  <c r="E139"/>
  <c r="E85"/>
  <c r="BD96" i="1"/>
  <c r="BC96"/>
  <c r="BB96"/>
  <c r="AY96"/>
  <c r="AX96"/>
  <c r="AU96"/>
  <c r="AS96"/>
  <c r="AS94"/>
  <c r="L90"/>
  <c r="AM90"/>
  <c r="AM89"/>
  <c r="L89"/>
  <c r="AM87"/>
  <c r="L87"/>
  <c r="L85"/>
  <c r="L84"/>
  <c r="J89" i="2" l="1"/>
  <c r="J89" i="9"/>
  <c r="J91" i="3"/>
  <c r="J89" i="6"/>
  <c r="J89" i="8"/>
  <c r="J34" i="2"/>
  <c r="AW95" i="1" s="1"/>
  <c r="F34" i="2"/>
  <c r="BA95" i="1" s="1"/>
  <c r="AT95"/>
  <c r="BK150" i="2"/>
  <c r="J151"/>
  <c r="J98" s="1"/>
  <c r="W31" i="1"/>
  <c r="AX94"/>
  <c r="AY94"/>
  <c r="W32"/>
  <c r="BK1084" i="2"/>
  <c r="J1084" s="1"/>
  <c r="J106" s="1"/>
  <c r="J1085"/>
  <c r="J107" s="1"/>
  <c r="BK1793"/>
  <c r="J1793" s="1"/>
  <c r="J125" s="1"/>
  <c r="J1794"/>
  <c r="J126" s="1"/>
  <c r="BK124" i="3"/>
  <c r="J125"/>
  <c r="J100" s="1"/>
  <c r="J36" i="4"/>
  <c r="AW98" i="1" s="1"/>
  <c r="AT98" s="1"/>
  <c r="F36" i="4"/>
  <c r="BA98" i="1" s="1"/>
  <c r="BK125" i="5"/>
  <c r="J126"/>
  <c r="J100" s="1"/>
  <c r="BK122" i="6"/>
  <c r="J123"/>
  <c r="J98" s="1"/>
  <c r="J34" i="7"/>
  <c r="AW101" i="1" s="1"/>
  <c r="AT101" s="1"/>
  <c r="F34" i="7"/>
  <c r="BA101" i="1" s="1"/>
  <c r="BK130" i="8"/>
  <c r="J131"/>
  <c r="J98" s="1"/>
  <c r="BK196"/>
  <c r="J196" s="1"/>
  <c r="J104" s="1"/>
  <c r="J197"/>
  <c r="J105" s="1"/>
  <c r="J34" i="9"/>
  <c r="AW103" i="1" s="1"/>
  <c r="AT103" s="1"/>
  <c r="F34" i="9"/>
  <c r="BA103" i="1" s="1"/>
  <c r="BK156" i="9"/>
  <c r="J156" s="1"/>
  <c r="J103" s="1"/>
  <c r="J157"/>
  <c r="J104" s="1"/>
  <c r="BK1805" i="2"/>
  <c r="J1805" s="1"/>
  <c r="J128" s="1"/>
  <c r="J1806"/>
  <c r="J129" s="1"/>
  <c r="J36" i="3"/>
  <c r="AW97" i="1" s="1"/>
  <c r="AT97" s="1"/>
  <c r="F36" i="3"/>
  <c r="BA97" i="1" s="1"/>
  <c r="BK124" i="4"/>
  <c r="J125"/>
  <c r="J100" s="1"/>
  <c r="J36" i="5"/>
  <c r="AW99" i="1" s="1"/>
  <c r="AT99" s="1"/>
  <c r="F36" i="5"/>
  <c r="BA99" i="1" s="1"/>
  <c r="J34" i="6"/>
  <c r="AW100" i="1" s="1"/>
  <c r="AT100" s="1"/>
  <c r="F34" i="6"/>
  <c r="BA100" i="1" s="1"/>
  <c r="BK127" i="7"/>
  <c r="J128"/>
  <c r="J98" s="1"/>
  <c r="J34" i="8"/>
  <c r="AW102" i="1" s="1"/>
  <c r="AT102" s="1"/>
  <c r="F34" i="8"/>
  <c r="BA102" i="1" s="1"/>
  <c r="BK131" i="9"/>
  <c r="J132"/>
  <c r="J98" s="1"/>
  <c r="F33" i="2"/>
  <c r="AZ95" i="1" s="1"/>
  <c r="F35" i="3"/>
  <c r="AZ97" i="1" s="1"/>
  <c r="F35" i="4"/>
  <c r="AZ98" i="1" s="1"/>
  <c r="F35" i="5"/>
  <c r="AZ99" i="1" s="1"/>
  <c r="F33" i="6"/>
  <c r="AZ100" i="1" s="1"/>
  <c r="F33" i="7"/>
  <c r="AZ101" i="1" s="1"/>
  <c r="F33" i="8"/>
  <c r="AZ102" i="1" s="1"/>
  <c r="F33" i="9"/>
  <c r="AZ103" i="1" s="1"/>
  <c r="AZ96" l="1"/>
  <c r="AV96" s="1"/>
  <c r="AT96" s="1"/>
  <c r="BA96"/>
  <c r="AW96" s="1"/>
  <c r="BK130" i="9"/>
  <c r="J130" s="1"/>
  <c r="J131"/>
  <c r="J97" s="1"/>
  <c r="BK126" i="7"/>
  <c r="J126" s="1"/>
  <c r="J127"/>
  <c r="J97" s="1"/>
  <c r="BK123" i="4"/>
  <c r="J123" s="1"/>
  <c r="J124"/>
  <c r="J99" s="1"/>
  <c r="BK129" i="8"/>
  <c r="J129" s="1"/>
  <c r="J130"/>
  <c r="J97" s="1"/>
  <c r="BK121" i="6"/>
  <c r="J121" s="1"/>
  <c r="J122"/>
  <c r="J97" s="1"/>
  <c r="BK124" i="5"/>
  <c r="J124" s="1"/>
  <c r="J125"/>
  <c r="J99" s="1"/>
  <c r="BK123" i="3"/>
  <c r="J123" s="1"/>
  <c r="J124"/>
  <c r="J99" s="1"/>
  <c r="BK149" i="2"/>
  <c r="J149" s="1"/>
  <c r="J150"/>
  <c r="J97" s="1"/>
  <c r="AZ94" i="1"/>
  <c r="BA94"/>
  <c r="AV94" l="1"/>
  <c r="W29"/>
  <c r="J96" i="2"/>
  <c r="J30"/>
  <c r="J98" i="3"/>
  <c r="J32"/>
  <c r="J98" i="5"/>
  <c r="J32"/>
  <c r="J96" i="6"/>
  <c r="J30"/>
  <c r="J96" i="8"/>
  <c r="J30"/>
  <c r="J98" i="4"/>
  <c r="J32"/>
  <c r="J96" i="7"/>
  <c r="J30"/>
  <c r="J96" i="9"/>
  <c r="J30"/>
  <c r="AW94" i="1"/>
  <c r="AK30" s="1"/>
  <c r="W30"/>
  <c r="AK29" l="1"/>
  <c r="AT94"/>
  <c r="AG103"/>
  <c r="AN103" s="1"/>
  <c r="J39" i="9"/>
  <c r="AG101" i="1"/>
  <c r="AN101" s="1"/>
  <c r="J39" i="7"/>
  <c r="AG98" i="1"/>
  <c r="AN98" s="1"/>
  <c r="J41" i="4"/>
  <c r="AG102" i="1"/>
  <c r="AN102" s="1"/>
  <c r="J39" i="8"/>
  <c r="AG100" i="1"/>
  <c r="AN100" s="1"/>
  <c r="J39" i="6"/>
  <c r="AG99" i="1"/>
  <c r="AN99" s="1"/>
  <c r="J41" i="5"/>
  <c r="AG97" i="1"/>
  <c r="J41" i="3"/>
  <c r="AG95" i="1"/>
  <c r="J39" i="2"/>
  <c r="AN95" i="1" l="1"/>
  <c r="AN97"/>
  <c r="AG96"/>
  <c r="AN96" s="1"/>
  <c r="AG94" l="1"/>
  <c r="AK26" l="1"/>
  <c r="AK35" s="1"/>
  <c r="AN94"/>
</calcChain>
</file>

<file path=xl/sharedStrings.xml><?xml version="1.0" encoding="utf-8"?>
<sst xmlns="http://schemas.openxmlformats.org/spreadsheetml/2006/main" count="24800" uniqueCount="3460">
  <si>
    <t>Export Komplet</t>
  </si>
  <si>
    <t/>
  </si>
  <si>
    <t>2.0</t>
  </si>
  <si>
    <t>False</t>
  </si>
  <si>
    <t>{849f3b21-fbd2-424b-a1d0-c1617e8b70c0}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</si>
  <si>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</si>
  <si>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</si>
  <si>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</si>
  <si>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</si>
  <si>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</si>
  <si>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</si>
  <si>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</si>
  <si>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far1905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</si>
  <si>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</si>
  <si>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</si>
  <si>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Novohradská knižnica Lučenec - PD pre rekon.budovy ul.Kármana 2- zmena PD riešenie časti budovy</t>
  </si>
  <si>
    <t>JKSO:</t>
  </si>
  <si>
    <t>KS:</t>
  </si>
  <si>
    <t>Miesto:</t>
  </si>
  <si>
    <t>ul.Kármána 2, Lučenec</t>
  </si>
  <si>
    <t>Dátum:</t>
  </si>
  <si>
    <t>Objednávateľ:</t>
  </si>
  <si>
    <t>IČO:</t>
  </si>
  <si>
    <t>BB samosprávny kraj</t>
  </si>
  <si>
    <t>IČ DPH:</t>
  </si>
  <si>
    <t>Zhotoviteľ:</t>
  </si>
  <si>
    <t>Vyplň údaj</t>
  </si>
  <si>
    <t>Projektant:</t>
  </si>
  <si>
    <t>Ing.Atilla Farkaš</t>
  </si>
  <si>
    <t>True</t>
  </si>
  <si>
    <t>0,01</t>
  </si>
  <si>
    <t>Spracovateľ:</t>
  </si>
  <si>
    <t>Ing.Igor Janečka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</si>
  <si>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</si>
  <si>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</si>
  <si>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</si>
  <si>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</si>
  <si>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</si>
  <si>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</si>
  <si>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</si>
  <si>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</si>
  <si>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</si>
  <si>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</si>
  <si>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</si>
  <si>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</si>
  <si>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</si>
  <si>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</si>
  <si>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</si>
  <si>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</si>
  <si>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</si>
  <si>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</si>
  <si>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</si>
  <si>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</si>
  <si>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</si>
  <si>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</si>
  <si>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</si>
  <si>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</si>
  <si>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</si>
  <si>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</si>
  <si>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</si>
  <si>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</si>
  <si>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</si>
  <si>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</si>
  <si>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</si>
  <si>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</si>
  <si>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</si>
  <si>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</si>
  <si>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</si>
  <si>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</si>
  <si>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</si>
  <si>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</si>
  <si>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</si>
  <si>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</si>
  <si>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</si>
  <si>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</si>
  <si>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</si>
  <si>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</si>
  <si>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</si>
  <si>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</si>
  <si>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</si>
  <si>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Architektúra a stavebné riešenie</t>
  </si>
  <si>
    <t>STA</t>
  </si>
  <si>
    <t>1</t>
  </si>
  <si>
    <t>{bc32f569-9973-4862-a462-763baadcd7c0}</t>
  </si>
  <si>
    <t>002</t>
  </si>
  <si>
    <t>Elektroinštalácia</t>
  </si>
  <si>
    <t>{72b6691e-08a1-4984-8f09-15714cb94a0d}</t>
  </si>
  <si>
    <t>Elektoinštalácia</t>
  </si>
  <si>
    <t>Časť</t>
  </si>
  <si>
    <t>2</t>
  </si>
  <si>
    <t>{32002a6e-030f-418d-b52e-2e87a2b3b3b4}</t>
  </si>
  <si>
    <t>Štruktúrovaná kabeláž</t>
  </si>
  <si>
    <t>{f6dd6de2-7ac8-4a5b-97bb-0430510db316}</t>
  </si>
  <si>
    <t>003</t>
  </si>
  <si>
    <t>Rozvod EZS</t>
  </si>
  <si>
    <t>{54006679-188c-4cda-a9a0-07b9a177d1ba}</t>
  </si>
  <si>
    <t>Vykurovanie - prízemie</t>
  </si>
  <si>
    <t>{ab3de578-1415-4dfc-b6da-3809aa9d7ea1}</t>
  </si>
  <si>
    <t>004</t>
  </si>
  <si>
    <t>Vykurovanie- nová vetva (poschodie)</t>
  </si>
  <si>
    <t>{0ee29b58-0844-492e-842d-7b4508ecd392}</t>
  </si>
  <si>
    <t>005</t>
  </si>
  <si>
    <t>Zdravotechnika</t>
  </si>
  <si>
    <t>{c7932f22-1eca-4203-964f-4a003b28ebe7}</t>
  </si>
  <si>
    <t>006</t>
  </si>
  <si>
    <t>Vetranie a klimatizácia</t>
  </si>
  <si>
    <t>{62ab281b-52c0-4263-b0e9-4ddb3cf990f8}</t>
  </si>
  <si>
    <t>p1</t>
  </si>
  <si>
    <t>123,522</t>
  </si>
  <si>
    <t>p2</t>
  </si>
  <si>
    <t>29,52</t>
  </si>
  <si>
    <t>KRYCÍ LIST ROZPOČTU</t>
  </si>
  <si>
    <t>p3</t>
  </si>
  <si>
    <t>32,928</t>
  </si>
  <si>
    <t>p7</t>
  </si>
  <si>
    <t>3,5</t>
  </si>
  <si>
    <t>p4</t>
  </si>
  <si>
    <t>8,54</t>
  </si>
  <si>
    <t>p5</t>
  </si>
  <si>
    <t>8,27</t>
  </si>
  <si>
    <t>Objekt:</t>
  </si>
  <si>
    <t>p6</t>
  </si>
  <si>
    <t>8,296</t>
  </si>
  <si>
    <t>001 - Architektúra a stavebné riešenie</t>
  </si>
  <si>
    <t>a1</t>
  </si>
  <si>
    <t>10,783</t>
  </si>
  <si>
    <t>a9</t>
  </si>
  <si>
    <t>58,026</t>
  </si>
  <si>
    <t>b9</t>
  </si>
  <si>
    <t>22,8</t>
  </si>
  <si>
    <t>pa</t>
  </si>
  <si>
    <t>87,52</t>
  </si>
  <si>
    <t>a4</t>
  </si>
  <si>
    <t>1,474</t>
  </si>
  <si>
    <t>z1</t>
  </si>
  <si>
    <t>2,87</t>
  </si>
  <si>
    <t>a6</t>
  </si>
  <si>
    <t>7,672</t>
  </si>
  <si>
    <t>b4</t>
  </si>
  <si>
    <t>6,96</t>
  </si>
  <si>
    <t>c4</t>
  </si>
  <si>
    <t>2,24</t>
  </si>
  <si>
    <t>ns1</t>
  </si>
  <si>
    <t>7,32</t>
  </si>
  <si>
    <t>d4</t>
  </si>
  <si>
    <t>31,69</t>
  </si>
  <si>
    <t>sokdrev</t>
  </si>
  <si>
    <t>58,31</t>
  </si>
  <si>
    <t>ns2</t>
  </si>
  <si>
    <t>7,56</t>
  </si>
  <si>
    <t>b6</t>
  </si>
  <si>
    <t>9,078</t>
  </si>
  <si>
    <t>sokpvc</t>
  </si>
  <si>
    <t>11,22</t>
  </si>
  <si>
    <t>nat</t>
  </si>
  <si>
    <t>60,518</t>
  </si>
  <si>
    <t>a13</t>
  </si>
  <si>
    <t>9,215</t>
  </si>
  <si>
    <t>sdr</t>
  </si>
  <si>
    <t>10,2</t>
  </si>
  <si>
    <t>sp1</t>
  </si>
  <si>
    <t>34,93</t>
  </si>
  <si>
    <t>sp1z</t>
  </si>
  <si>
    <t>4,56</t>
  </si>
  <si>
    <t>sp2</t>
  </si>
  <si>
    <t>155,25</t>
  </si>
  <si>
    <t>sp2z</t>
  </si>
  <si>
    <t>35,58</t>
  </si>
  <si>
    <t>stropyA</t>
  </si>
  <si>
    <t>53,89</t>
  </si>
  <si>
    <t>stenyA</t>
  </si>
  <si>
    <t>709,248</t>
  </si>
  <si>
    <t>stenyB</t>
  </si>
  <si>
    <t>56,933</t>
  </si>
  <si>
    <t>stenyAx</t>
  </si>
  <si>
    <t>106,59</t>
  </si>
  <si>
    <t>stenyBx</t>
  </si>
  <si>
    <t>18,283</t>
  </si>
  <si>
    <t>mal</t>
  </si>
  <si>
    <t>896,689</t>
  </si>
  <si>
    <t>sdkstropy</t>
  </si>
  <si>
    <t>230,32</t>
  </si>
  <si>
    <t>sdksteny</t>
  </si>
  <si>
    <t>149,46</t>
  </si>
  <si>
    <t>obkl</t>
  </si>
  <si>
    <t>174,453</t>
  </si>
  <si>
    <t>f1x</t>
  </si>
  <si>
    <t>5,161</t>
  </si>
  <si>
    <t>f1</t>
  </si>
  <si>
    <t>43,415</t>
  </si>
  <si>
    <t>b1</t>
  </si>
  <si>
    <t>1,522</t>
  </si>
  <si>
    <t>c1</t>
  </si>
  <si>
    <t>7,424</t>
  </si>
  <si>
    <t>ch</t>
  </si>
  <si>
    <t>20,188</t>
  </si>
  <si>
    <t>p8</t>
  </si>
  <si>
    <t>3,072</t>
  </si>
  <si>
    <t>p8x</t>
  </si>
  <si>
    <t>1,986</t>
  </si>
  <si>
    <t>obklpar</t>
  </si>
  <si>
    <t>0,245</t>
  </si>
  <si>
    <t>pl</t>
  </si>
  <si>
    <t>12,45</t>
  </si>
  <si>
    <t>sokker</t>
  </si>
  <si>
    <t>163,94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</si>
  <si>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</si>
  <si>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</si>
  <si>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</si>
  <si>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</si>
  <si>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</si>
  <si>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</si>
  <si>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</si>
  <si>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</si>
  <si>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</si>
  <si>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</si>
  <si>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</si>
  <si>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</si>
  <si>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</si>
  <si>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</si>
  <si>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</si>
  <si>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</si>
  <si>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</si>
  <si>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</si>
  <si>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</si>
  <si>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</si>
  <si>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</si>
  <si>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</si>
  <si>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</si>
  <si>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</si>
  <si>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</si>
  <si>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</si>
  <si>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</si>
  <si>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</si>
  <si>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</si>
  <si>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</si>
  <si>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</si>
  <si>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</si>
  <si>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</si>
  <si>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</si>
  <si>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</si>
  <si>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>HZS - Hodinové zúčtovacie sadzby</t>
  </si>
  <si>
    <t>VRN - Vedľajšie rozpočtové náklady</t>
  </si>
  <si>
    <t xml:space="preserve">    VRN06 -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</si>
  <si>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</si>
  <si>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</si>
  <si>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</si>
  <si>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</si>
  <si>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</si>
  <si>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</si>
  <si>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</si>
  <si>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</si>
  <si>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</si>
  <si>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</si>
  <si>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</si>
  <si>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</si>
  <si>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</si>
  <si>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</si>
  <si>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</si>
  <si>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</si>
  <si>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</si>
  <si>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</t>
  </si>
  <si>
    <t>Rozoberanie zámkovej dlažby všetkých druhov v ploche do 20 m2,  -0,2600 t</t>
  </si>
  <si>
    <t>m2</t>
  </si>
  <si>
    <t>4</t>
  </si>
  <si>
    <t>1613509931</t>
  </si>
  <si>
    <t>VV</t>
  </si>
  <si>
    <t>"XXIV.</t>
  </si>
  <si>
    <t>4,05*3,0</t>
  </si>
  <si>
    <t>113307122</t>
  </si>
  <si>
    <t>Odstránenie podkladu v ploche do 200 m2 z kameniva hrubého drveného, hr.100 do 200 mm,  -0,23500t</t>
  </si>
  <si>
    <t>1447629831</t>
  </si>
  <si>
    <t>3</t>
  </si>
  <si>
    <t>131311101</t>
  </si>
  <si>
    <t>Hĺbenie jám v  hornine tr.4 súdržných - ručným alebo pneumatickým náradím</t>
  </si>
  <si>
    <t>m3</t>
  </si>
  <si>
    <t>1885657123</t>
  </si>
  <si>
    <t>"XVI.</t>
  </si>
  <si>
    <t>3,02*2,22*1,4</t>
  </si>
  <si>
    <t>1,545*3,015*0,3</t>
  </si>
  <si>
    <t>Súčet</t>
  </si>
  <si>
    <t>132201101</t>
  </si>
  <si>
    <t>Výkop ryhy do šírky 600 mm v horn.3 do 100 m3</t>
  </si>
  <si>
    <t>-1075132203</t>
  </si>
  <si>
    <t>"zp2" 2,0*0,4*(2,65-1,3)</t>
  </si>
  <si>
    <t>"zp3" 1,05*0,3*(2,05-1,3)</t>
  </si>
  <si>
    <t>1,1*0,25*(2,05-1,3)</t>
  </si>
  <si>
    <t>5</t>
  </si>
  <si>
    <t>133201201</t>
  </si>
  <si>
    <t>Výkop šachty nezapaženej, hornina 3 do 100 m3</t>
  </si>
  <si>
    <t>-1434244739</t>
  </si>
  <si>
    <t>"zp1</t>
  </si>
  <si>
    <t>(1,0+0,3*2)*(1,0+0,3*2)*(2,85-1,4)*2</t>
  </si>
  <si>
    <t>6</t>
  </si>
  <si>
    <t>161101501</t>
  </si>
  <si>
    <t>Zvislé premiestnenie výkopku z horniny I až IV, nosením za každé 3 m výšky</t>
  </si>
  <si>
    <t>-75760625</t>
  </si>
  <si>
    <t>7</t>
  </si>
  <si>
    <t>162201201</t>
  </si>
  <si>
    <t>Vodorovné premiestnenie výkopu nosením do 10 m horniny 1 až 4</t>
  </si>
  <si>
    <t>331691539</t>
  </si>
  <si>
    <t>a1+z1</t>
  </si>
  <si>
    <t>8</t>
  </si>
  <si>
    <t>162201209</t>
  </si>
  <si>
    <t>Vodorovné premiestnenie výkopu nosením do 10 m horniny 1 až 4 - príplatok k cene za každých ďalších 10 m</t>
  </si>
  <si>
    <t>809742518</t>
  </si>
  <si>
    <t>9</t>
  </si>
  <si>
    <t>162501102</t>
  </si>
  <si>
    <t>Vodorovné premiestnenie výkopku po spevnenej ceste z horniny tr.1-4, do 100 m3 na vzdialenosť do 3000 m</t>
  </si>
  <si>
    <t>-1813638131</t>
  </si>
  <si>
    <t>a1+b1+c1-z1</t>
  </si>
  <si>
    <t>10</t>
  </si>
  <si>
    <t>162501105</t>
  </si>
  <si>
    <t>príplatok k cene za každých ďalšich a začatých 1000 m (12x)</t>
  </si>
  <si>
    <t>-1814580685</t>
  </si>
  <si>
    <t>(a1+b1+c1-z1)*12</t>
  </si>
  <si>
    <t>11</t>
  </si>
  <si>
    <t>167101100</t>
  </si>
  <si>
    <t>Nakladanie výkopku tr.1-4 ručne</t>
  </si>
  <si>
    <t>341873115</t>
  </si>
  <si>
    <t>12</t>
  </si>
  <si>
    <t>171209002</t>
  </si>
  <si>
    <t>Poplatok za skladovanie - zemina a kamenivo (17 05) ostatné</t>
  </si>
  <si>
    <t>t</t>
  </si>
  <si>
    <t>2133678532</t>
  </si>
  <si>
    <t>(a1+b1+c1-z1)*1,6</t>
  </si>
  <si>
    <t>13</t>
  </si>
  <si>
    <t>174101001</t>
  </si>
  <si>
    <t>Zásyp sypaninou so zhutnením jám, šachiet, rýh, zárezov alebo okolo objektov do 100 m3</t>
  </si>
  <si>
    <t>871177816</t>
  </si>
  <si>
    <t>-1,0*1,0*(2,85-1,4)*2</t>
  </si>
  <si>
    <t>z2</t>
  </si>
  <si>
    <t>14</t>
  </si>
  <si>
    <t>174101102</t>
  </si>
  <si>
    <t>Zásyp sypaninou v uzavretých priestoroch s urovnaním povrchu zásypu</t>
  </si>
  <si>
    <t>-1294926941</t>
  </si>
  <si>
    <t>p7*0,82</t>
  </si>
  <si>
    <t>Zakladanie</t>
  </si>
  <si>
    <t>15</t>
  </si>
  <si>
    <t>271533001</t>
  </si>
  <si>
    <t>Násyp pod základové  konštrukcie so zhutnením z  kameniva hrubého drveného fr.32-63 mm</t>
  </si>
  <si>
    <t>-297274224</t>
  </si>
  <si>
    <t>"pod základy</t>
  </si>
  <si>
    <t>1,0*1,0*0,15*2</t>
  </si>
  <si>
    <t>2,0*0,4*0,15</t>
  </si>
  <si>
    <t>1,05*0,3*0,15</t>
  </si>
  <si>
    <t>1,1*0,25*0,15</t>
  </si>
  <si>
    <t>"pod VŠ</t>
  </si>
  <si>
    <t>1,545*2,1*0,3</t>
  </si>
  <si>
    <t>2,17*0,14*0,25</t>
  </si>
  <si>
    <t>2,17*0,775*0,25</t>
  </si>
  <si>
    <t>16</t>
  </si>
  <si>
    <t>274313521</t>
  </si>
  <si>
    <t>Betón základových pásov, prostý tr. C 12/15</t>
  </si>
  <si>
    <t>1078315536</t>
  </si>
  <si>
    <t>"zp3" 1,05*0,3*(1,9-1,3)</t>
  </si>
  <si>
    <t>1,1*0,25*(1,9-1,3)</t>
  </si>
  <si>
    <t>17</t>
  </si>
  <si>
    <t>274321211</t>
  </si>
  <si>
    <t>Betón základových pásov, železový (bez výstuže), tr. C 12/15</t>
  </si>
  <si>
    <t>-1205788880</t>
  </si>
  <si>
    <t xml:space="preserve">"zp2" </t>
  </si>
  <si>
    <t>2,0*0,4*(2,5-1,3)</t>
  </si>
  <si>
    <t>"základ muriva vo vš</t>
  </si>
  <si>
    <t>0,9*1,4*1,7</t>
  </si>
  <si>
    <t>18</t>
  </si>
  <si>
    <t>274361821</t>
  </si>
  <si>
    <t>Výstuž základových pásov z ocele 10505</t>
  </si>
  <si>
    <t>-1629073777</t>
  </si>
  <si>
    <t>0,96*0,06</t>
  </si>
  <si>
    <t>19</t>
  </si>
  <si>
    <t>275321311</t>
  </si>
  <si>
    <t>Betón základových pätiek, železový (bez výstuže), tr. C 16/20</t>
  </si>
  <si>
    <t>-1733660674</t>
  </si>
  <si>
    <t>1,0*1,0*(2,7-1,4)*2</t>
  </si>
  <si>
    <t>275351215</t>
  </si>
  <si>
    <t>Debnenie stien základových pätiek, zhotovenie-dielce</t>
  </si>
  <si>
    <t>554378579</t>
  </si>
  <si>
    <t>2*(1,0+1,0)*(2,7-1,4)*2</t>
  </si>
  <si>
    <t>21</t>
  </si>
  <si>
    <t>275351216</t>
  </si>
  <si>
    <t>Debnenie stien základovýcb pätiek, odstránenie-dielce</t>
  </si>
  <si>
    <t>282048746</t>
  </si>
  <si>
    <t>22</t>
  </si>
  <si>
    <t>275362021</t>
  </si>
  <si>
    <t>Výstuž základových pätiek zo zvár. sietí KARI</t>
  </si>
  <si>
    <t>-733190953</t>
  </si>
  <si>
    <t>0,05454</t>
  </si>
  <si>
    <t>23</t>
  </si>
  <si>
    <t>289971211</t>
  </si>
  <si>
    <t>Zhotovenie vrstvy z geotextílie na upravenom povrchu sklon do 1 : 5 , šírky od 0 do 3 m</t>
  </si>
  <si>
    <t>-1776732105</t>
  </si>
  <si>
    <t>Ch</t>
  </si>
  <si>
    <t>24</t>
  </si>
  <si>
    <t>M</t>
  </si>
  <si>
    <t>693110001201</t>
  </si>
  <si>
    <t>Fólia proti prerastaniu buriny</t>
  </si>
  <si>
    <t>1619693586</t>
  </si>
  <si>
    <t>ch*1,15</t>
  </si>
  <si>
    <t>Zvislé a kompletné konštrukcie</t>
  </si>
  <si>
    <t>25</t>
  </si>
  <si>
    <t>311231124</t>
  </si>
  <si>
    <t>Murivo nosné (m3) z tehál pálených plných rozmeru 290x140x65 mm, na maltu MVC</t>
  </si>
  <si>
    <t>627804945</t>
  </si>
  <si>
    <t>"dmp</t>
  </si>
  <si>
    <t>0,65*0,5*0,65</t>
  </si>
  <si>
    <t>26</t>
  </si>
  <si>
    <t>311237014</t>
  </si>
  <si>
    <t>Murivo nosné (m3) z tehál pálených BRITTERM 25 P+D P 12 brúsených, na lepiacu maltu (250x375x249), alebo ekvivalent</t>
  </si>
  <si>
    <t>-791556054</t>
  </si>
  <si>
    <t>"1.21"  3,0*0,25*(1,25*5+0,93)</t>
  </si>
  <si>
    <t>27</t>
  </si>
  <si>
    <t>317941121</t>
  </si>
  <si>
    <t>Osadenie oceľových valcovaných nosníkov (na murive) I, IE,U,UE,L do č.12 alebo výšky do 120 mm</t>
  </si>
  <si>
    <t>-625253745</t>
  </si>
  <si>
    <t>"op21" 1,9*3*2*6,0*1,1*0,001</t>
  </si>
  <si>
    <t>"op22" 1,8*3*6,0*1,1*0,001</t>
  </si>
  <si>
    <t>"op23" 1,7*3*6,0*1,1*0,001</t>
  </si>
  <si>
    <t>"op24" 1,54*3*6,0*1,1*0,001</t>
  </si>
  <si>
    <t>"op25" 1,3*3*3*6,0*1,1*0,001</t>
  </si>
  <si>
    <t>"op31" 1,2*1*2*6,0*1,1*0,001</t>
  </si>
  <si>
    <t>"op32" 1,1*1*2*6,0*1,1*0,001</t>
  </si>
  <si>
    <t>"op41" 1,3*1*3*3,77*1,1*0,001</t>
  </si>
  <si>
    <t>"op42" 1,0*3*3*3,77*1,1*0,001</t>
  </si>
  <si>
    <t>28</t>
  </si>
  <si>
    <t>317941123</t>
  </si>
  <si>
    <t>Osadenie oceľových valcovaných nosníkov (na murive) I, IE,U,UE,L č.14-22 alebo výšky do 220 mm</t>
  </si>
  <si>
    <t>1981424097</t>
  </si>
  <si>
    <t>"op1" 3,5*2*2*18,8*1,1*0,001</t>
  </si>
  <si>
    <t>"mont.nosník VŠ" 2,13*12,9*0,001</t>
  </si>
  <si>
    <t>"ns1-I160" 4,65*2*15,8*0,001</t>
  </si>
  <si>
    <t>"ns2-I160" 3,45*15,8*0,001</t>
  </si>
  <si>
    <t>29</t>
  </si>
  <si>
    <t>5530000OP1</t>
  </si>
  <si>
    <t>Preklad z oceľových nosníkov 2xIPE180, spojené pásovinami 50x5. dĺžky 3500mm, pol.Op1/i</t>
  </si>
  <si>
    <t>ks</t>
  </si>
  <si>
    <t>86923451</t>
  </si>
  <si>
    <t>30</t>
  </si>
  <si>
    <t>553000OP21</t>
  </si>
  <si>
    <t>Preklad z oceľových nosníkov 3xIPE80, spojené pásovinami 50x5. dĺžky 1900 mm, pol.Op21/i</t>
  </si>
  <si>
    <t>-32799487</t>
  </si>
  <si>
    <t>31</t>
  </si>
  <si>
    <t>553000OP22</t>
  </si>
  <si>
    <t>Preklad z oceľových nosníkov 3xIPE80, spojené pásovinami 50x5. dĺžky 1800 mm, pol.Op22/i</t>
  </si>
  <si>
    <t>2081216964</t>
  </si>
  <si>
    <t>32</t>
  </si>
  <si>
    <t>553000OP23</t>
  </si>
  <si>
    <t>Preklad z oceľových nosníkov 3xIPE80, spojené pásovinami 50x5. dĺžky 1700 mm, pol.Op23/i</t>
  </si>
  <si>
    <t>-1886283292</t>
  </si>
  <si>
    <t>33</t>
  </si>
  <si>
    <t>553000OP24</t>
  </si>
  <si>
    <t>Preklad z oceľových nosníkov 3xIPE80, spojené pásovinami 50x5. dĺžky 1540 mm, pol.Op24/i</t>
  </si>
  <si>
    <t>266782399</t>
  </si>
  <si>
    <t>34</t>
  </si>
  <si>
    <t>553000OP25</t>
  </si>
  <si>
    <t>Preklad z oceľových nosníkov 3xIPE80, spojené pásovinami 50x5. dĺžky 1300 mm, pol.Op25/i</t>
  </si>
  <si>
    <t>952834484</t>
  </si>
  <si>
    <t>35</t>
  </si>
  <si>
    <t>553000OP31</t>
  </si>
  <si>
    <t>Preklad z oceľových nosníkov 2xIPE80, spojené pásovinami 50x5. dĺžky 1200 mm, pol.Op31/i</t>
  </si>
  <si>
    <t>1780517760</t>
  </si>
  <si>
    <t>36</t>
  </si>
  <si>
    <t>553000OP32</t>
  </si>
  <si>
    <t>Preklad z oceľových nosníkov 2xIPE80, spojené pásovinami 50x5. dĺžky 1100 mm, pol.Op32/i</t>
  </si>
  <si>
    <t>558923143</t>
  </si>
  <si>
    <t>37</t>
  </si>
  <si>
    <t>553000OP41</t>
  </si>
  <si>
    <t>Preklad z oceľových nosníkov 2xL50x50x5, spojené pásovinami 50x5. dĺžky 1300 mm, pol.Op41/i</t>
  </si>
  <si>
    <t>2062360076</t>
  </si>
  <si>
    <t>38</t>
  </si>
  <si>
    <t>553000OP42</t>
  </si>
  <si>
    <t>Preklad z oceľových nosníkov 2xL50x50x5, spojené pásovinami 50x5. dĺžky 1000 mm, pol.Op42/i</t>
  </si>
  <si>
    <t>139156273</t>
  </si>
  <si>
    <t>39</t>
  </si>
  <si>
    <t>133830000201</t>
  </si>
  <si>
    <t>Tyč oceľová stredná prierezu IPE 140 mm, ozn. 11 373, podľa EN ISO S235JRG1</t>
  </si>
  <si>
    <t>1165653292</t>
  </si>
  <si>
    <t>"mont.nosník VŠ" 2,13*12,9*0,001*1,08</t>
  </si>
  <si>
    <t>40</t>
  </si>
  <si>
    <t>133830000202</t>
  </si>
  <si>
    <t>Tyč oceľová stredná prierezu IPE 160, ozn. 11 373, podľa EN ISO S235JRG1</t>
  </si>
  <si>
    <t>1963476122</t>
  </si>
  <si>
    <t>"ns1-I160" 4,65*2*15,8*0,001*1,08</t>
  </si>
  <si>
    <t>"ns2-I160" 3,45*15,8*0,001*1,08</t>
  </si>
  <si>
    <t>41</t>
  </si>
  <si>
    <t>340238239</t>
  </si>
  <si>
    <t>Zamurovanie otvorov plochy od 0,25 do 1 m2 tvárnicami YTONG (375x399x249), alebo ekvivalent</t>
  </si>
  <si>
    <t>1730679144</t>
  </si>
  <si>
    <t>"1.23b" 1,24*1,69</t>
  </si>
  <si>
    <t>"1.20a" 0,9*2,05</t>
  </si>
  <si>
    <t>42</t>
  </si>
  <si>
    <t>340239235</t>
  </si>
  <si>
    <t>Zamurovanie otvorov plochy nad 1 do 4 m2 tvárnicami YTONG (150x599x249), alebo ekvivalent</t>
  </si>
  <si>
    <t>-561830475</t>
  </si>
  <si>
    <t>"2.11" 0,6*1,97</t>
  </si>
  <si>
    <t>"2.20" 0,6*2,05*2</t>
  </si>
  <si>
    <t>"2.30" 0,98*1,65</t>
  </si>
  <si>
    <t>43</t>
  </si>
  <si>
    <t>340239236</t>
  </si>
  <si>
    <t>Zamurovanie otvorov plochy nad 1 do 4 m2 tvárnicami YTONG (200x599x249) alebo ekvivalent</t>
  </si>
  <si>
    <t>223918039</t>
  </si>
  <si>
    <t>"1.19" 0,45*2,0</t>
  </si>
  <si>
    <t>"2.27" 1,45*2,05</t>
  </si>
  <si>
    <t>44</t>
  </si>
  <si>
    <t>340239238</t>
  </si>
  <si>
    <t>Zamurovanie otvorov plochy nad 1 do 4 m2 tvárnicami YTONG (300x499x249) alebo ekvivalent</t>
  </si>
  <si>
    <t>-1165619645</t>
  </si>
  <si>
    <t>"1.20b" 1,08*1,9</t>
  </si>
  <si>
    <t>"1.23b" 1,563*2,1</t>
  </si>
  <si>
    <t>45</t>
  </si>
  <si>
    <t>340239269</t>
  </si>
  <si>
    <t>Zamurovanie otvorov plochy nad 1 do 4 m2 tvárnicami PORFIX (500x300x250) alebo ekvivalent</t>
  </si>
  <si>
    <t>-1833465641</t>
  </si>
  <si>
    <t>"hr.500mm</t>
  </si>
  <si>
    <t>"1.21</t>
  </si>
  <si>
    <t>1,07*2,05</t>
  </si>
  <si>
    <t>0,25*2,12</t>
  </si>
  <si>
    <t>"1.16</t>
  </si>
  <si>
    <t>1,26*3,78</t>
  </si>
  <si>
    <t>1,58*3,53-0,9*3,27</t>
  </si>
  <si>
    <t>"2.31</t>
  </si>
  <si>
    <t>1,0*3,03</t>
  </si>
  <si>
    <t>"2.30</t>
  </si>
  <si>
    <t>1,05*2,42</t>
  </si>
  <si>
    <t>0,73*0,83</t>
  </si>
  <si>
    <t>46</t>
  </si>
  <si>
    <t>340291121R</t>
  </si>
  <si>
    <t>Dodatočné ukotvenie muriva k tehelným konštrukciam plochými nerezovými kotvami v každej druhej ložnej škáre</t>
  </si>
  <si>
    <t>m</t>
  </si>
  <si>
    <t>509430651</t>
  </si>
  <si>
    <t>"1.20a</t>
  </si>
  <si>
    <t>2*2,05</t>
  </si>
  <si>
    <t>2,12</t>
  </si>
  <si>
    <t>3,78</t>
  </si>
  <si>
    <t>2*3,27</t>
  </si>
  <si>
    <t>2*3,03</t>
  </si>
  <si>
    <t>2*2,42</t>
  </si>
  <si>
    <t>"1.20a" 2*2,05</t>
  </si>
  <si>
    <t>"1.23b" 2*0,69+3,45</t>
  </si>
  <si>
    <t>"1.19" 2,0</t>
  </si>
  <si>
    <t>"2.27" 2*2,05</t>
  </si>
  <si>
    <t>"2.20" 2*2,05*2</t>
  </si>
  <si>
    <t>"2.11" 2*1,97</t>
  </si>
  <si>
    <t>"2.30" 2*1,25</t>
  </si>
  <si>
    <t>47</t>
  </si>
  <si>
    <t>349231811</t>
  </si>
  <si>
    <t>Primurovka ostenia s ozubom z tehál vo vybúraných otvoroch nad 80 do 150 mm</t>
  </si>
  <si>
    <t>1830263539</t>
  </si>
  <si>
    <t>"1.23b</t>
  </si>
  <si>
    <t>(1,24+3,09*2)*0,5</t>
  </si>
  <si>
    <t>48</t>
  </si>
  <si>
    <t>380321442</t>
  </si>
  <si>
    <t>Kompletné konštrukcie  zo železobetónu tr. C 25/30, hr. 150-300 mm</t>
  </si>
  <si>
    <t>662190697</t>
  </si>
  <si>
    <t>"vš</t>
  </si>
  <si>
    <t>"dno"  2,22*2,1*0,25</t>
  </si>
  <si>
    <t>"steny" (2*2,22+1,6)*0,25*1,45</t>
  </si>
  <si>
    <t>49</t>
  </si>
  <si>
    <t>380356211</t>
  </si>
  <si>
    <t>Debnenie kompl. konštrukcií  z plôch rovinných zhotovenie</t>
  </si>
  <si>
    <t>215476988</t>
  </si>
  <si>
    <t>2,22*1,7*2</t>
  </si>
  <si>
    <t>(1,6+1,97*2)*1,45</t>
  </si>
  <si>
    <t>50</t>
  </si>
  <si>
    <t>380356212</t>
  </si>
  <si>
    <t>Debnenie kompl. konštrukcií  z plôch rovinných odstránenie</t>
  </si>
  <si>
    <t>-756051390</t>
  </si>
  <si>
    <t>51</t>
  </si>
  <si>
    <t>380361006</t>
  </si>
  <si>
    <t>Výstuž komplet. konstr.  z ocele 10505</t>
  </si>
  <si>
    <t>-1185112015</t>
  </si>
  <si>
    <t>0,24503</t>
  </si>
  <si>
    <t>Vodorovné konštrukcie</t>
  </si>
  <si>
    <t>52</t>
  </si>
  <si>
    <t>411321314</t>
  </si>
  <si>
    <t>Betón stropov doskových a trámových,  železový tr. C 20/25</t>
  </si>
  <si>
    <t>-2091393682</t>
  </si>
  <si>
    <t>p4*0,13</t>
  </si>
  <si>
    <t>p5*0,13</t>
  </si>
  <si>
    <t>ns1*0,1</t>
  </si>
  <si>
    <t>ns2*0,1</t>
  </si>
  <si>
    <t>53</t>
  </si>
  <si>
    <t>411351101</t>
  </si>
  <si>
    <t>Debnenie stropov doskových zhotovenie-dielce</t>
  </si>
  <si>
    <t>-1798767840</t>
  </si>
  <si>
    <t>"čelo dosky</t>
  </si>
  <si>
    <t>"p4</t>
  </si>
  <si>
    <t>(0,75+1,96+1,73)*0,15</t>
  </si>
  <si>
    <t>"p5</t>
  </si>
  <si>
    <t>(1,723+2,0+1,662)*0,15</t>
  </si>
  <si>
    <t>54</t>
  </si>
  <si>
    <t>411351102</t>
  </si>
  <si>
    <t>Debnenie stropov doskových odstránenie-dielce</t>
  </si>
  <si>
    <t>717570826</t>
  </si>
  <si>
    <t>55</t>
  </si>
  <si>
    <t>411354173</t>
  </si>
  <si>
    <t>Podporná konštrukcia stropov výšky do 4 m pre zaťaženie do 12 kPa zhotovenie</t>
  </si>
  <si>
    <t>-645244514</t>
  </si>
  <si>
    <t>p4+p5+ns1+ns2</t>
  </si>
  <si>
    <t>56</t>
  </si>
  <si>
    <t>411354174</t>
  </si>
  <si>
    <t>Podporná konštrukcia stropov výšky do 4 m pre zaťaženie do 12 kPa odstránenie</t>
  </si>
  <si>
    <t>-589611361</t>
  </si>
  <si>
    <t>57</t>
  </si>
  <si>
    <t>411354255</t>
  </si>
  <si>
    <t>Debnenie stropu, zabudované s plechom vlnitým pozinkovaným, výšky vľn do 50 mm hr. 0,8 mm</t>
  </si>
  <si>
    <t>771646844</t>
  </si>
  <si>
    <t>58</t>
  </si>
  <si>
    <t>411362422</t>
  </si>
  <si>
    <t>Výstuž stropov doskových, trámových, vložkových, konzolových, balkónových, zo sietí KARI, priemer drôtu 6/6 mm, veľkosť oka 150x150 mm</t>
  </si>
  <si>
    <t>-1043426036</t>
  </si>
  <si>
    <t>p4*1,15</t>
  </si>
  <si>
    <t>p5*1,15</t>
  </si>
  <si>
    <t>ns1*1,15</t>
  </si>
  <si>
    <t>ns2*1,15</t>
  </si>
  <si>
    <t>59</t>
  </si>
  <si>
    <t>417321414</t>
  </si>
  <si>
    <t>Betón stužujúcich pásov a vencov železový tr. C 20/25</t>
  </si>
  <si>
    <t>1151522904</t>
  </si>
  <si>
    <t>" sv1"  3,415*0,25*0,25*5</t>
  </si>
  <si>
    <t>"sv2" 3,415*0,6*0,35</t>
  </si>
  <si>
    <t>60</t>
  </si>
  <si>
    <t>417351115</t>
  </si>
  <si>
    <t>Debnenie bočníc stužujúcich pásov a vencov vrátane vzpier zhotovenie</t>
  </si>
  <si>
    <t>749442024</t>
  </si>
  <si>
    <t>" sv1"  3,415*2*0,25*5</t>
  </si>
  <si>
    <t>"sv2" 3,415*2*0,35</t>
  </si>
  <si>
    <t>61</t>
  </si>
  <si>
    <t>417351116</t>
  </si>
  <si>
    <t>Debnenie bočníc stužujúcich pásov a vencov vrátane vzpier odstránenie</t>
  </si>
  <si>
    <t>-381101711</t>
  </si>
  <si>
    <t>62</t>
  </si>
  <si>
    <t>417361821</t>
  </si>
  <si>
    <t>Výstuž stužujúcich pásov a vencov z betonárskej ocele 10505</t>
  </si>
  <si>
    <t>-1219591996</t>
  </si>
  <si>
    <t>1,38*0,08</t>
  </si>
  <si>
    <t>63</t>
  </si>
  <si>
    <t>430321315</t>
  </si>
  <si>
    <t>Schodiskové konštrukcie, betón železový tr. C 20/25</t>
  </si>
  <si>
    <t>-1713063834</t>
  </si>
  <si>
    <t>"1.06a</t>
  </si>
  <si>
    <t>"rameno" 2,371*1,75*0,15</t>
  </si>
  <si>
    <t>"podesta" 1,2*1,75*0,15</t>
  </si>
  <si>
    <t>"stupne" 1,75*0,16*0,3*0,5*8</t>
  </si>
  <si>
    <t>64</t>
  </si>
  <si>
    <t>430361821</t>
  </si>
  <si>
    <t>Výstuž schodiskových konštrukcií z betonárskej ocele 10505</t>
  </si>
  <si>
    <t>2026315444</t>
  </si>
  <si>
    <t>0,8588</t>
  </si>
  <si>
    <t>65</t>
  </si>
  <si>
    <t>431351121</t>
  </si>
  <si>
    <t>Debnenie do 4 m výšky - podest a podstupňových dosiek pôdorysne priamočiarych zhotovenie</t>
  </si>
  <si>
    <t>-844006405</t>
  </si>
  <si>
    <t>"rameno" 2,371*1,75</t>
  </si>
  <si>
    <t>"podesta" 1,2*1,75</t>
  </si>
  <si>
    <t>"boky" 2,371*0,15*2</t>
  </si>
  <si>
    <t>66</t>
  </si>
  <si>
    <t>431351122</t>
  </si>
  <si>
    <t>Debnenie do 4 m výšky - podest a podstupňových dosiek pôdorysne priamočiarych odstránenie</t>
  </si>
  <si>
    <t>-1221687747</t>
  </si>
  <si>
    <t>67</t>
  </si>
  <si>
    <t>434351141</t>
  </si>
  <si>
    <t>Debnenie stupňov na podstupňovej doske alebo na teréne pôdorysne priamočiarych zhotovenie</t>
  </si>
  <si>
    <t>1909946502</t>
  </si>
  <si>
    <t>1,75*0,16*8</t>
  </si>
  <si>
    <t>Medzisúčet</t>
  </si>
  <si>
    <t>68</t>
  </si>
  <si>
    <t>434351142</t>
  </si>
  <si>
    <t>Debnenie stupňov na podstupňovej doske alebo na teréne pôdorysne priamočiarych odstránenie</t>
  </si>
  <si>
    <t>-1694128011</t>
  </si>
  <si>
    <t>Komunikácie</t>
  </si>
  <si>
    <t>69</t>
  </si>
  <si>
    <t>564760211</t>
  </si>
  <si>
    <t>Podklad alebo kryt z kameniva hrubého drveného veľ. 16-32 mm s rozprestretím a zhutnením hr. 200 mm</t>
  </si>
  <si>
    <t>1071083767</t>
  </si>
  <si>
    <t>70</t>
  </si>
  <si>
    <t>596911141</t>
  </si>
  <si>
    <t>Kladenie betónovej zámkovej dlažby komunikácií pre peších hr. 60 mm pre peších do 50 m2 so zriadením lôžka z kameniva hr. 30 mm</t>
  </si>
  <si>
    <t>441749598</t>
  </si>
  <si>
    <t>"Ch</t>
  </si>
  <si>
    <t>5,75*1,45</t>
  </si>
  <si>
    <t>4,31*1,45</t>
  </si>
  <si>
    <t>"m2" 5,6</t>
  </si>
  <si>
    <t>71</t>
  </si>
  <si>
    <t>592460010600</t>
  </si>
  <si>
    <t>Dlažba betónová rozmer 200x100x60 mm, sivá</t>
  </si>
  <si>
    <t>-19655519</t>
  </si>
  <si>
    <t>ch*1,02</t>
  </si>
  <si>
    <t>Úpravy povrchov, podlahy, osadenie</t>
  </si>
  <si>
    <t>72</t>
  </si>
  <si>
    <t>611421331</t>
  </si>
  <si>
    <t>Oprava vnútorných vápenných omietok stropov opravovaná plocha nad 10 do 20 % štukových</t>
  </si>
  <si>
    <t>-1175949964</t>
  </si>
  <si>
    <t>73</t>
  </si>
  <si>
    <t>611460122</t>
  </si>
  <si>
    <t>Príprava vnútorného podkladu stropov penetráciou hĺbkovou</t>
  </si>
  <si>
    <t>1746065680</t>
  </si>
  <si>
    <t>74</t>
  </si>
  <si>
    <t>611460251</t>
  </si>
  <si>
    <t>Vnútorná omietka stropov vápennocementová štuková (jemná), hr. 3 mm</t>
  </si>
  <si>
    <t>2088542897</t>
  </si>
  <si>
    <t>"A</t>
  </si>
  <si>
    <t>"1.17" 15,22</t>
  </si>
  <si>
    <t>"1.22" 7,75</t>
  </si>
  <si>
    <t>"1.23a" 23,6</t>
  </si>
  <si>
    <t>"1.27" 7,32</t>
  </si>
  <si>
    <t>75</t>
  </si>
  <si>
    <t>612421331</t>
  </si>
  <si>
    <t>Oprava vnútorných vápenných omietok stien, v množstve opravenej plochy nad 10 do 20 % štukových</t>
  </si>
  <si>
    <t>-1269717993</t>
  </si>
  <si>
    <t>"A* (pôvodné steny obklad)</t>
  </si>
  <si>
    <t>"1.19</t>
  </si>
  <si>
    <t>(2*2,035+2,24)*2,35</t>
  </si>
  <si>
    <t>-0,9*1,97</t>
  </si>
  <si>
    <t>-0,45*2,0</t>
  </si>
  <si>
    <t>(2,085*2+1,7)*3,3</t>
  </si>
  <si>
    <t>-0,7*1,97</t>
  </si>
  <si>
    <t>-0,9*2,05</t>
  </si>
  <si>
    <t>"1.20b</t>
  </si>
  <si>
    <t>(2,1*2+1,7)*2,35</t>
  </si>
  <si>
    <t>-1,09*1,9</t>
  </si>
  <si>
    <t>(2,724*2+2,5)*2,2</t>
  </si>
  <si>
    <t>-1,05*2,2</t>
  </si>
  <si>
    <t>-0,98*(2,2-1,65)</t>
  </si>
  <si>
    <t>"2.20</t>
  </si>
  <si>
    <t>(1,4+0,7)*1,5</t>
  </si>
  <si>
    <t>"2.19</t>
  </si>
  <si>
    <t>(1,57*2+1,73)*2,2</t>
  </si>
  <si>
    <t>0,29*2,2*2</t>
  </si>
  <si>
    <t>"2.27</t>
  </si>
  <si>
    <t>(2,532*2+2,5)*2,2</t>
  </si>
  <si>
    <t>-1,45*2,05</t>
  </si>
  <si>
    <t>-1,0*2,2</t>
  </si>
  <si>
    <t>"2.29</t>
  </si>
  <si>
    <t>(2,532+1,765)*2,2</t>
  </si>
  <si>
    <t>"2.28</t>
  </si>
  <si>
    <t>(1,645+1,765)*2,2</t>
  </si>
  <si>
    <t>"2.12</t>
  </si>
  <si>
    <t>0,7*1,5</t>
  </si>
  <si>
    <t>"2.13</t>
  </si>
  <si>
    <t>(1,74+1,295)*2,2</t>
  </si>
  <si>
    <t>-0,6*1,97*2</t>
  </si>
  <si>
    <t>"2.14</t>
  </si>
  <si>
    <t>(1,74+1,57)*2,2</t>
  </si>
  <si>
    <t>"pôvodne steny stierka</t>
  </si>
  <si>
    <t>76</t>
  </si>
  <si>
    <t>612460121</t>
  </si>
  <si>
    <t>Príprava vnútorného podkladu stien penetráciou základnou</t>
  </si>
  <si>
    <t>-1783564151</t>
  </si>
  <si>
    <t>77</t>
  </si>
  <si>
    <t>612460122</t>
  </si>
  <si>
    <t>Príprava vnútorného podkladu stien penetráciou hĺbkovou</t>
  </si>
  <si>
    <t>1035116003</t>
  </si>
  <si>
    <t>78</t>
  </si>
  <si>
    <t>612460151</t>
  </si>
  <si>
    <t>Príprava vnútorného podkladu stien cementovým prednástrekom, hr. 3 mm</t>
  </si>
  <si>
    <t>259741165</t>
  </si>
  <si>
    <t>"B* (domurovanie pod obklad)</t>
  </si>
  <si>
    <t>"1.19"</t>
  </si>
  <si>
    <t>0,45*2,0</t>
  </si>
  <si>
    <t>0,9*2,05</t>
  </si>
  <si>
    <t>1,08*1,9</t>
  </si>
  <si>
    <t>1,05*2,42+0,98*1,65</t>
  </si>
  <si>
    <t>1,0*2,2</t>
  </si>
  <si>
    <t>1,45*2,05</t>
  </si>
  <si>
    <t>0,6*1,97</t>
  </si>
  <si>
    <t>"domurovanie pod stierku" stenyB</t>
  </si>
  <si>
    <t>"vysprav.stena priehlbne VŠ"  2,1*1,58</t>
  </si>
  <si>
    <t>79</t>
  </si>
  <si>
    <t>612460233R</t>
  </si>
  <si>
    <t>Vnútorná omietka stien cementová hrubá, hr. 50 mm</t>
  </si>
  <si>
    <t>-599859374</t>
  </si>
  <si>
    <t>80</t>
  </si>
  <si>
    <t>612460251</t>
  </si>
  <si>
    <t>Vnútorná omietka stien vápennocementová štuková (jemná), hr. 3 mm</t>
  </si>
  <si>
    <t>-149481261</t>
  </si>
  <si>
    <t>"A (pôvodné steny omietané)</t>
  </si>
  <si>
    <t xml:space="preserve">"1.06b"  </t>
  </si>
  <si>
    <t>(3,011+3,01)*5,05</t>
  </si>
  <si>
    <t>-0,9*3,2</t>
  </si>
  <si>
    <t>-1,58*3,53</t>
  </si>
  <si>
    <t>"1.07,1.16</t>
  </si>
  <si>
    <t>2*(5,381+2,49)*3,4</t>
  </si>
  <si>
    <t>-1,99*2,12</t>
  </si>
  <si>
    <t>(1,99+2,12*2)*0,4</t>
  </si>
  <si>
    <t>-1,5*2,5</t>
  </si>
  <si>
    <t>(1,5+2,5*2)*0,5</t>
  </si>
  <si>
    <t>-3,37*3,78</t>
  </si>
  <si>
    <t>"1.17</t>
  </si>
  <si>
    <t>(2*3,154+4,56)*3,45</t>
  </si>
  <si>
    <t>(1,434+3,35*2)*0,35</t>
  </si>
  <si>
    <t>-1,0*2,1</t>
  </si>
  <si>
    <t>(1,0+2,1*2)*0,5</t>
  </si>
  <si>
    <t>-1,285*2,12</t>
  </si>
  <si>
    <t>(1,14+2,12)*0,5</t>
  </si>
  <si>
    <t>"1.22</t>
  </si>
  <si>
    <t>2*(4,63+1,65)*3,54</t>
  </si>
  <si>
    <t>-0,8*1,97</t>
  </si>
  <si>
    <t>(0,88+2,05*2)*0,15</t>
  </si>
  <si>
    <t>-1,07*2,05</t>
  </si>
  <si>
    <t>"1.18</t>
  </si>
  <si>
    <t>2*(2,09+2,24)*3,4</t>
  </si>
  <si>
    <t>-(0,9+0,45)*2,0</t>
  </si>
  <si>
    <t>"123a"</t>
  </si>
  <si>
    <t>(2*4,739+4,83)*3,55</t>
  </si>
  <si>
    <t>-3,085*2,1-0,8*1,97-1,24*3,04*2</t>
  </si>
  <si>
    <t>(3,085+2,1*2)*0,3</t>
  </si>
  <si>
    <t>0,405*3,55</t>
  </si>
  <si>
    <t xml:space="preserve">"1.23b" </t>
  </si>
  <si>
    <t>2*(1,73+6,8)*3,55</t>
  </si>
  <si>
    <t>-3,085*2,1*2</t>
  </si>
  <si>
    <t>-1,43*3,1</t>
  </si>
  <si>
    <t>-1,563*2,1</t>
  </si>
  <si>
    <t>"1.23c</t>
  </si>
  <si>
    <t>1,69*2,3</t>
  </si>
  <si>
    <t>"1.27</t>
  </si>
  <si>
    <t>2*(1,7+4,31)*2,2</t>
  </si>
  <si>
    <t xml:space="preserve">"2.12" </t>
  </si>
  <si>
    <t>(2,87*2+2,992)*3,4</t>
  </si>
  <si>
    <t>-1,0*1,95</t>
  </si>
  <si>
    <t>(1,11+2,9*2)*0,1</t>
  </si>
  <si>
    <t>(1,0+1,95*2)*0,18</t>
  </si>
  <si>
    <t>-0,8*2,26</t>
  </si>
  <si>
    <t>-(0,7+1,4)*1,5</t>
  </si>
  <si>
    <t>(1,295+1,74)*(3,4-2,2)</t>
  </si>
  <si>
    <t>(1,57+1,74)*(3,4-2,2)</t>
  </si>
  <si>
    <t>"2.15</t>
  </si>
  <si>
    <t>2*(4,78+2,0)*3,4</t>
  </si>
  <si>
    <t>-1,2*2,85</t>
  </si>
  <si>
    <t>(1,45+2,99*2)*0,25</t>
  </si>
  <si>
    <t>-0,6*1,97</t>
  </si>
  <si>
    <t>-1,25*2,72</t>
  </si>
  <si>
    <t xml:space="preserve">"2.16" </t>
  </si>
  <si>
    <t>2*(6,35+6,21)*3,85</t>
  </si>
  <si>
    <t>-1,25*2,75</t>
  </si>
  <si>
    <t>-1,25*2,66</t>
  </si>
  <si>
    <t>-1,2*2,38*2</t>
  </si>
  <si>
    <t>(1,3+3,18*2)*0,15*2</t>
  </si>
  <si>
    <t>"2.17</t>
  </si>
  <si>
    <t>2*(6,38+3,04)*3,85</t>
  </si>
  <si>
    <t>-1,385*2,75</t>
  </si>
  <si>
    <t>-1,2*2,38</t>
  </si>
  <si>
    <t>(1,3+3,18*2)*0,15</t>
  </si>
  <si>
    <t>"2.18</t>
  </si>
  <si>
    <t>(2*2,355+1,73)*3,4</t>
  </si>
  <si>
    <t>-0,6*2,05*2</t>
  </si>
  <si>
    <t>(1,57*2+1,73)*(3,4-2,2)</t>
  </si>
  <si>
    <t>"2.20"</t>
  </si>
  <si>
    <t>2*(2,9+4,05)*3,4</t>
  </si>
  <si>
    <t>-1,0*1,98</t>
  </si>
  <si>
    <t>(1,15+2,9*2)*0,15</t>
  </si>
  <si>
    <t>(1,0+2,1*2)*0,6</t>
  </si>
  <si>
    <t>"2.21</t>
  </si>
  <si>
    <t>3,225*3,4</t>
  </si>
  <si>
    <t>"2.22</t>
  </si>
  <si>
    <t>3,225*3,85</t>
  </si>
  <si>
    <t>"2.23</t>
  </si>
  <si>
    <t>(2*6,38+4,13)*3,85</t>
  </si>
  <si>
    <t>-1,385*2,7</t>
  </si>
  <si>
    <t>"2.25</t>
  </si>
  <si>
    <t>2*(4,509+3,16)*3,68</t>
  </si>
  <si>
    <t>-1,25*2,7</t>
  </si>
  <si>
    <t>-1,16*2,97</t>
  </si>
  <si>
    <t>(1,16+2,97*2)*0,4</t>
  </si>
  <si>
    <t>-1,05*2,42</t>
  </si>
  <si>
    <t>-1,07*2,43</t>
  </si>
  <si>
    <t>(1,07+2,43*2)*0,5</t>
  </si>
  <si>
    <t>-1,14*2,12</t>
  </si>
  <si>
    <t>(1,14+2,12*2)*0,45</t>
  </si>
  <si>
    <t>-0,73*0,83</t>
  </si>
  <si>
    <t>"2.26</t>
  </si>
  <si>
    <t>1,46*3,4*2</t>
  </si>
  <si>
    <t>(2,5+2,532*2)*(3,4-2,2)</t>
  </si>
  <si>
    <t>(1,645+1,765)*(3,4-2,2)</t>
  </si>
  <si>
    <t>(2,47+1,765)*(3,4-2,2)</t>
  </si>
  <si>
    <t>(2,174*2+2,5)*(3,4-2,2)</t>
  </si>
  <si>
    <t>"B  (domurované steny omietané)</t>
  </si>
  <si>
    <t>1,58*3,53</t>
  </si>
  <si>
    <t>-0,9*3,27</t>
  </si>
  <si>
    <t>(1,15+3,3*2)*0,2</t>
  </si>
  <si>
    <t>3,37*3,78</t>
  </si>
  <si>
    <t>-2,18*2,36</t>
  </si>
  <si>
    <t>(2,18+2,36*2)*0,45</t>
  </si>
  <si>
    <t>(0,15+0,5)*2,12</t>
  </si>
  <si>
    <t>1,075*2,05</t>
  </si>
  <si>
    <t>(2*1,563+0,3)*3,45</t>
  </si>
  <si>
    <t>1,24*0,69</t>
  </si>
  <si>
    <t>(1,24+2,4*2)*0,35</t>
  </si>
  <si>
    <t>"1.05"</t>
  </si>
  <si>
    <t>"1.03</t>
  </si>
  <si>
    <t>"2.11</t>
  </si>
  <si>
    <t>0,6*2,05*2</t>
  </si>
  <si>
    <t>1,05*(2,42-2,2)</t>
  </si>
  <si>
    <t>0,98*1,25</t>
  </si>
  <si>
    <t>81</t>
  </si>
  <si>
    <t>612481031</t>
  </si>
  <si>
    <t>Rohový profil z pozinkovaného plechu pre hrúbku omietky 8 až 12 mm</t>
  </si>
  <si>
    <t>-1961172577</t>
  </si>
  <si>
    <t>82</t>
  </si>
  <si>
    <t>612481119</t>
  </si>
  <si>
    <t>Potiahnutie vnútorných stien sklotextílnou mriežkou s celoplošným prilepením</t>
  </si>
  <si>
    <t>-204828642</t>
  </si>
  <si>
    <t>"+10%pre presah na pôvod.murivo</t>
  </si>
  <si>
    <t xml:space="preserve">stenyB*1,1 </t>
  </si>
  <si>
    <t xml:space="preserve">stenyBx*1,1 </t>
  </si>
  <si>
    <t>83</t>
  </si>
  <si>
    <t>621460151</t>
  </si>
  <si>
    <t>Príprava vonkajšieho podkladu podhľadov cementovým prednástrekom, hr. 3 mm</t>
  </si>
  <si>
    <t>-137724810</t>
  </si>
  <si>
    <t>"boky" 2,371*0,3*2</t>
  </si>
  <si>
    <t>84</t>
  </si>
  <si>
    <t>621460242</t>
  </si>
  <si>
    <t>Vonkajšia omietka podhľadov vápennocementová jadrová (hrubá), hr. 15 mm</t>
  </si>
  <si>
    <t>576046271</t>
  </si>
  <si>
    <t>85</t>
  </si>
  <si>
    <t>621460251</t>
  </si>
  <si>
    <t>Vonkajšia omietka podhľadov vápennocementová štuková (jemná), hr. 3 mm</t>
  </si>
  <si>
    <t>-1682423815</t>
  </si>
  <si>
    <t>86</t>
  </si>
  <si>
    <t>621481119</t>
  </si>
  <si>
    <t>Potiahnutie vonkajších podhľadov sklotextílnou mriežkou s celoplošným prilepením</t>
  </si>
  <si>
    <t>-186087739</t>
  </si>
  <si>
    <t>"čelo P5" (1,723+2,0+1,662)*0,15</t>
  </si>
  <si>
    <t>87</t>
  </si>
  <si>
    <t>622421212</t>
  </si>
  <si>
    <t>Oprava vonkajších omietok stien zo suchých zmesí hladkých, členitosť I, opravovaná plocha nad 10% do 20%</t>
  </si>
  <si>
    <t>2137237995</t>
  </si>
  <si>
    <t>F1-F1x</t>
  </si>
  <si>
    <t>88</t>
  </si>
  <si>
    <t>622460151</t>
  </si>
  <si>
    <t>Príprava vonkajšieho podkladu stien cementovým prednástrekom, hr. 3 mm</t>
  </si>
  <si>
    <t>1942258025</t>
  </si>
  <si>
    <t>"F1 (domurovanie fasády)</t>
  </si>
  <si>
    <t xml:space="preserve">"1np" </t>
  </si>
  <si>
    <t>1,409*4,07</t>
  </si>
  <si>
    <t>-1,24*2,4</t>
  </si>
  <si>
    <t>(1,24+2,4*2)*0,13</t>
  </si>
  <si>
    <t>"2np" 0,98*1,65</t>
  </si>
  <si>
    <t>89</t>
  </si>
  <si>
    <t>622460242</t>
  </si>
  <si>
    <t>Vonkajšia omietka stien vápennocementová jadrová (hrubá), hr. 15 mm</t>
  </si>
  <si>
    <t>1768567880</t>
  </si>
  <si>
    <t>F1</t>
  </si>
  <si>
    <t>90</t>
  </si>
  <si>
    <t>622463031</t>
  </si>
  <si>
    <t>Náter fasádny tekutý Weber - Terranova, silikónový podkladný, weber G500</t>
  </si>
  <si>
    <t>763984235</t>
  </si>
  <si>
    <t>"F1</t>
  </si>
  <si>
    <t>"rezAA*</t>
  </si>
  <si>
    <t>"1np</t>
  </si>
  <si>
    <t>3,58*6,33</t>
  </si>
  <si>
    <t>"2np</t>
  </si>
  <si>
    <t>3,104*4,47</t>
  </si>
  <si>
    <t>(1,16+2,97*2)*0,13</t>
  </si>
  <si>
    <t>2,321*4,02</t>
  </si>
  <si>
    <t>-0,95*1,25</t>
  </si>
  <si>
    <t>(0,95+1,25*2)</t>
  </si>
  <si>
    <t>91</t>
  </si>
  <si>
    <t>622463117</t>
  </si>
  <si>
    <t>Vonkajšia omietka stien štuková Weber - Terranova ,alebo ekvivalent, cementová, strojné miešanie, ručné nanášanie, štuková stierka, hr. 2 mm</t>
  </si>
  <si>
    <t>-1067025683</t>
  </si>
  <si>
    <t>92</t>
  </si>
  <si>
    <t>622491306</t>
  </si>
  <si>
    <t>Náter fasádny tekutý Weber - Terranova, silikónový, weber.ton exclusive, dvojnásobný, alebo ekvivalent,</t>
  </si>
  <si>
    <t>-1770580401</t>
  </si>
  <si>
    <t>93</t>
  </si>
  <si>
    <t>631312511</t>
  </si>
  <si>
    <t>Mazanina z betónu prostého (m3) tr. C 12/15 hr.nad 50 do 80 mm</t>
  </si>
  <si>
    <t>25994631</t>
  </si>
  <si>
    <t>p3*0,05</t>
  </si>
  <si>
    <t>p8*0,05</t>
  </si>
  <si>
    <t>p8x*0,05</t>
  </si>
  <si>
    <t>94</t>
  </si>
  <si>
    <t>631313511</t>
  </si>
  <si>
    <t>Mazanina z betónu prostého (m3) tr. C 12/15 hr.nad 80 do 120 mm</t>
  </si>
  <si>
    <t>-2110932045</t>
  </si>
  <si>
    <t>"p8*</t>
  </si>
  <si>
    <t>2,17*(0,14+0,775)</t>
  </si>
  <si>
    <t>p8x*0,1</t>
  </si>
  <si>
    <t>95</t>
  </si>
  <si>
    <t>631315511</t>
  </si>
  <si>
    <t>Mazanina z betónu prostého (m3) tr. C 12/15 hr.nad 120 do 240 mm</t>
  </si>
  <si>
    <t>-1766708906</t>
  </si>
  <si>
    <t>p7*0,145</t>
  </si>
  <si>
    <t>96</t>
  </si>
  <si>
    <t>631319151</t>
  </si>
  <si>
    <t>Príplatok za prehlad. povrchu betónovej mazaniny min. tr.C 8/10 oceľ. hlad. hr. 50-80 mm</t>
  </si>
  <si>
    <t>538303199</t>
  </si>
  <si>
    <t>97</t>
  </si>
  <si>
    <t>631319155</t>
  </si>
  <si>
    <t>Príplatok za prehlad. povrchu betónovej mazaniny min. tr.C 8/10 oceľ. hlad. hr. 120-240 mm</t>
  </si>
  <si>
    <t>-1664778825</t>
  </si>
  <si>
    <t>98</t>
  </si>
  <si>
    <t>631319171</t>
  </si>
  <si>
    <t>Príplatok za strhnutie povrchu mazaniny latou pre hr. obidvoch vrstiev mazaniny nad 50 do 80 mm</t>
  </si>
  <si>
    <t>-1239500203</t>
  </si>
  <si>
    <t>99</t>
  </si>
  <si>
    <t>631319173</t>
  </si>
  <si>
    <t>Príplatok za strhnutie povrchu mazaniny latou pre hr. obidvoch vrstiev mazaniny nad 80 do 120 mm</t>
  </si>
  <si>
    <t>755217741</t>
  </si>
  <si>
    <t>100</t>
  </si>
  <si>
    <t>631319175</t>
  </si>
  <si>
    <t>Príplatok za strhnutie povrchu mazaniny latou pre hr. obidvoch vrstiev mazaniny nad 120 do 240 mm</t>
  </si>
  <si>
    <t>-1799975194</t>
  </si>
  <si>
    <t>101</t>
  </si>
  <si>
    <t>631362412</t>
  </si>
  <si>
    <t>Výstuž mazanín z betónov (z kameniva) a z ľahkých betónov zo sietí KARI, priemer drôtu 5/5 mm, veľkosť oka 150x150 mm</t>
  </si>
  <si>
    <t>670844698</t>
  </si>
  <si>
    <t>p3*1,15</t>
  </si>
  <si>
    <t>p7*1,15</t>
  </si>
  <si>
    <t>102</t>
  </si>
  <si>
    <t>631362422</t>
  </si>
  <si>
    <t>Výstuž mazanín z betónov (z kameniva) a z ľahkých betónov zo sietí KARI, priemer drôtu 6/6 mm, veľkosť oka 150x150 mm</t>
  </si>
  <si>
    <t>21853686</t>
  </si>
  <si>
    <t>p8x*1,15</t>
  </si>
  <si>
    <t>103</t>
  </si>
  <si>
    <t>632001051</t>
  </si>
  <si>
    <t>Zhotovenie jednonásobného penetračného náteru pre potery a stierky</t>
  </si>
  <si>
    <t>-1585102397</t>
  </si>
  <si>
    <t>p1+p2+p4+p5</t>
  </si>
  <si>
    <t>104</t>
  </si>
  <si>
    <t>585520001900</t>
  </si>
  <si>
    <t>Penetračný náter na báze disperzie , pre samonivelizačné potery a sierky, 25 kg</t>
  </si>
  <si>
    <t>kg</t>
  </si>
  <si>
    <t>1320927944</t>
  </si>
  <si>
    <t>105</t>
  </si>
  <si>
    <t>632450227</t>
  </si>
  <si>
    <t>Cementový poter Weber - Terranova, weber.bat balkónový, triedy CT-C25-F5, hr. 40 mm, alebo ekvivalent</t>
  </si>
  <si>
    <t>-446881730</t>
  </si>
  <si>
    <t>p4+p5</t>
  </si>
  <si>
    <t>106</t>
  </si>
  <si>
    <t>632452219</t>
  </si>
  <si>
    <t>Cementový poter, pevnosti v tlaku 20 MPa, hr. 50 mm</t>
  </si>
  <si>
    <t>1346321423</t>
  </si>
  <si>
    <t>107</t>
  </si>
  <si>
    <t>632457503</t>
  </si>
  <si>
    <t>Cementová samonivelizačná hmota Weber - Terranova, weber.nivelit, triedy CT-C25-F6, hr. 5 mm, alebo ekvivalent</t>
  </si>
  <si>
    <t>-1416062324</t>
  </si>
  <si>
    <t>108</t>
  </si>
  <si>
    <t>642944121</t>
  </si>
  <si>
    <t>Dodatočná montáž oceľovej dverovej zárubne, plochy otvoru do 2,5 m2</t>
  </si>
  <si>
    <t>1464409398</t>
  </si>
  <si>
    <t>"Di1" 1</t>
  </si>
  <si>
    <t>"Di2" 1+2</t>
  </si>
  <si>
    <t>"Di3" 3+3</t>
  </si>
  <si>
    <t>"Di4" 4</t>
  </si>
  <si>
    <t>109</t>
  </si>
  <si>
    <t>553310007801</t>
  </si>
  <si>
    <t xml:space="preserve">Zárubňa oceľová CGA  šxvxhr 900x1970x100 mm </t>
  </si>
  <si>
    <t>1170999656</t>
  </si>
  <si>
    <t>110</t>
  </si>
  <si>
    <t>553310006401</t>
  </si>
  <si>
    <t xml:space="preserve">Zárubňa oceľová CGA  šxvxhr 800x1970x100 mm </t>
  </si>
  <si>
    <t>1312039298</t>
  </si>
  <si>
    <t>"Di2" 2</t>
  </si>
  <si>
    <t>111</t>
  </si>
  <si>
    <t>553310006201</t>
  </si>
  <si>
    <t xml:space="preserve">Zárubňa oceľová CGA šxvxhr 700x1970x100 mm </t>
  </si>
  <si>
    <t>-250757574</t>
  </si>
  <si>
    <t>"Di3" 2</t>
  </si>
  <si>
    <t>112</t>
  </si>
  <si>
    <t>553310007402</t>
  </si>
  <si>
    <t xml:space="preserve">Zárubňa oceľová CGAS šxvxhr 700x1970x125mm </t>
  </si>
  <si>
    <t>1671462848</t>
  </si>
  <si>
    <t>"Di3" 4</t>
  </si>
  <si>
    <t>113</t>
  </si>
  <si>
    <t>553310006001</t>
  </si>
  <si>
    <t xml:space="preserve">Zárubňa oceľová CGA šxvxhr 600x1970x100 mm </t>
  </si>
  <si>
    <t>1923747395</t>
  </si>
  <si>
    <t>"Di4" 2</t>
  </si>
  <si>
    <t>114</t>
  </si>
  <si>
    <t>553310007201</t>
  </si>
  <si>
    <t>Zárubňa oceľová CGAS šxvxhr 600x1970x125 mm</t>
  </si>
  <si>
    <t>-353448251</t>
  </si>
  <si>
    <t>115</t>
  </si>
  <si>
    <t>553310007501</t>
  </si>
  <si>
    <t xml:space="preserve">Zárubňa oceľová CGA šxvxhr 800x1970x125 mm </t>
  </si>
  <si>
    <t>-113274511</t>
  </si>
  <si>
    <t>"Di2" 1</t>
  </si>
  <si>
    <t>116</t>
  </si>
  <si>
    <t>767646250R</t>
  </si>
  <si>
    <t>Montáž  kovovej zárubne, vrátane dverného krídla</t>
  </si>
  <si>
    <t>-1114306675</t>
  </si>
  <si>
    <t>"oc1" 1</t>
  </si>
  <si>
    <t>117</t>
  </si>
  <si>
    <t>553410014101</t>
  </si>
  <si>
    <t>Dvere kovové 600x2000 mm  otočné jednostranné vlysové s uhoľníkovou zárubňou s dózickým zámkom, pol. Oc1</t>
  </si>
  <si>
    <t>636890084</t>
  </si>
  <si>
    <t>Ostatné konštrukcie a práce-búranie</t>
  </si>
  <si>
    <t>118</t>
  </si>
  <si>
    <t>916561211</t>
  </si>
  <si>
    <t>Osadenie záhonového alebo parkového obrubníka betónového, do lôžka zo suchého betónu tr. C 12/15 s bočnou oporou</t>
  </si>
  <si>
    <t>-1236124240</t>
  </si>
  <si>
    <t>5,71+0,385+1,45+3,805+2,66+3,19+4,204+0,372</t>
  </si>
  <si>
    <t>119</t>
  </si>
  <si>
    <t>592170001800</t>
  </si>
  <si>
    <t>Obrubník  parkový, lxšxv 1000x50x200 mm, sivá</t>
  </si>
  <si>
    <t>427903810</t>
  </si>
  <si>
    <t>21,776*1,01 'Přepočítané koeficientom množstva</t>
  </si>
  <si>
    <t>120</t>
  </si>
  <si>
    <t>938902071</t>
  </si>
  <si>
    <t>Očistenie povrchu betónových konštrukcií tlakovou vodou</t>
  </si>
  <si>
    <t>1810679071</t>
  </si>
  <si>
    <t>p1+p2+p3</t>
  </si>
  <si>
    <t>121</t>
  </si>
  <si>
    <t>938908221R</t>
  </si>
  <si>
    <t>Umytie omietky stien a stropov</t>
  </si>
  <si>
    <t>1319797005</t>
  </si>
  <si>
    <t>f1-f1x</t>
  </si>
  <si>
    <t>122</t>
  </si>
  <si>
    <t>941942001</t>
  </si>
  <si>
    <t>Montáž lešenia rámového systémového s podlahami šírky do 0,75 m, výšky do 10 m</t>
  </si>
  <si>
    <t>-525560716</t>
  </si>
  <si>
    <t>"vonkajšia fasáda</t>
  </si>
  <si>
    <t>123</t>
  </si>
  <si>
    <t>941942801</t>
  </si>
  <si>
    <t>Demontáž lešenia rámového systémového s podlahami šírky do 0,75 m, výšky do 10 m</t>
  </si>
  <si>
    <t>1948660380</t>
  </si>
  <si>
    <t>124</t>
  </si>
  <si>
    <t>941942901</t>
  </si>
  <si>
    <t>Príplatok za prvý a každý ďalší i začatý týždeň použitia lešenia rámového systémového šírky do 0,75 m, výšky do 10 m</t>
  </si>
  <si>
    <t>-71217523</t>
  </si>
  <si>
    <t>125</t>
  </si>
  <si>
    <t>941955002</t>
  </si>
  <si>
    <t>Lešenie ľahké pracovné pomocné s výškou lešeňovej podlahy nad 1,20 do 1,90 m</t>
  </si>
  <si>
    <t>-296226744</t>
  </si>
  <si>
    <t>126</t>
  </si>
  <si>
    <t>943943221</t>
  </si>
  <si>
    <t>Montáž lešenia priestorového ľahkého bez podláh pri zaťaženie do 2 kPa, výšky do 10 m</t>
  </si>
  <si>
    <t>-1513180973</t>
  </si>
  <si>
    <t>"výť.šachta</t>
  </si>
  <si>
    <t>3,0*1,9*(8,65+1,53)</t>
  </si>
  <si>
    <t>127</t>
  </si>
  <si>
    <t>943943292</t>
  </si>
  <si>
    <t>Príplatok za prvý a každý ďalší i začatý mesiac používania lešenia priestorového ľahkého bez podláh výšky do 10 m a nad 10 do 22 m</t>
  </si>
  <si>
    <t>-1897092606</t>
  </si>
  <si>
    <t>128</t>
  </si>
  <si>
    <t>943943821</t>
  </si>
  <si>
    <t>Demontáž lešenia priestorového ľahkého bez podláh pri zaťaženie do 2 kPa, výšky do 10 m</t>
  </si>
  <si>
    <t>-953637113</t>
  </si>
  <si>
    <t>129</t>
  </si>
  <si>
    <t>943955021</t>
  </si>
  <si>
    <t>Montáž lešeňovej podlahy s priečnikmi alebo pozdĺžnikmi výšky do do 10 m</t>
  </si>
  <si>
    <t>1445302187</t>
  </si>
  <si>
    <t>3,0*1,9*4</t>
  </si>
  <si>
    <t>130</t>
  </si>
  <si>
    <t>943955191</t>
  </si>
  <si>
    <t xml:space="preserve">Príplatok za prvý a každý i začatý mesiac použitia lešeňovej podlahy </t>
  </si>
  <si>
    <t>-1793400434</t>
  </si>
  <si>
    <t>131</t>
  </si>
  <si>
    <t>943955821</t>
  </si>
  <si>
    <t>Demontáž lešeňovej podlahy s priečnikmi alebo pozdľžnikmi výšky do 10 m</t>
  </si>
  <si>
    <t>-1288551162</t>
  </si>
  <si>
    <t>132</t>
  </si>
  <si>
    <t>952901111</t>
  </si>
  <si>
    <t>Vyčistenie budov pri výške podlaží do 4 m</t>
  </si>
  <si>
    <t>-999047161</t>
  </si>
  <si>
    <t>p1+p2+p3+p4+p5+p6+p7+pa+ns1</t>
  </si>
  <si>
    <t>133</t>
  </si>
  <si>
    <t>953943112</t>
  </si>
  <si>
    <t>Osadenie ostatných výrobkov do muriva, so zaliatím cementovou maltou, hmotnosti 1-5 kg/kus (bez dodávky)</t>
  </si>
  <si>
    <t>-33940421</t>
  </si>
  <si>
    <t>"Nvm" 1</t>
  </si>
  <si>
    <t>134</t>
  </si>
  <si>
    <t>5530000002</t>
  </si>
  <si>
    <t>Nerezová vetracia mriežka so sieťkou proti hmyzu kruhová, DN180mm, osadená do PVC ráry DN 150mm, dĺ.650mm, styk mriežky a rúry pretmeliť trvalepruž.tmelom, pol. Nvm</t>
  </si>
  <si>
    <t>597188145</t>
  </si>
  <si>
    <t>135</t>
  </si>
  <si>
    <t>953943122</t>
  </si>
  <si>
    <t>Osadenie drobných kovových predmetov do betónu pred zabetónovaním, hmotnosti 1-5 kg/kus (bez dodávky)</t>
  </si>
  <si>
    <t>-1440713133</t>
  </si>
  <si>
    <t>"kotviace prvky pre stĺpy S1" 4</t>
  </si>
  <si>
    <t>136</t>
  </si>
  <si>
    <t>5530000001</t>
  </si>
  <si>
    <t>Kotviace "papuče" pre stĺpy 150x150</t>
  </si>
  <si>
    <t>788931707</t>
  </si>
  <si>
    <t>137</t>
  </si>
  <si>
    <t>962031132</t>
  </si>
  <si>
    <t>Búranie priečok alebo vybúranie otvorov plochy nad 4 m2 z tehál pálených, plných alebo dutých hr. do 150 mm,  -0,19600t</t>
  </si>
  <si>
    <t>1839446484</t>
  </si>
  <si>
    <t>"VIII.</t>
  </si>
  <si>
    <t>"1.48" 1,312*3,61</t>
  </si>
  <si>
    <t>"2.36" 2,991*4,0</t>
  </si>
  <si>
    <t>"2.39" 1,572*2,4-0,6*1,97</t>
  </si>
  <si>
    <t>"2.40" 2,02*2,4-0,6*1,97</t>
  </si>
  <si>
    <t>"2.38" (1,5+0,9)*2,4-0,6*1,97</t>
  </si>
  <si>
    <t>"2.48"  4,195*4,05-1,45*1,97</t>
  </si>
  <si>
    <t>"2.46" 1,73*3,5</t>
  </si>
  <si>
    <t>138</t>
  </si>
  <si>
    <t>962032231</t>
  </si>
  <si>
    <t>Búranie muriva alebo vybúranie otvorov plochy nad 4 m2 nadzákladového z tehál pálených, vápenopieskových, cementových na maltu,  -1,90500t</t>
  </si>
  <si>
    <t>-371135302</t>
  </si>
  <si>
    <t>"X.</t>
  </si>
  <si>
    <t>"1.52" 3,085*0,3*2,1-0,8*0,3*1,7</t>
  </si>
  <si>
    <t>"1.52" 2,98*0,3*2,1</t>
  </si>
  <si>
    <t>"XXII. podmurovanie vstup.schodov</t>
  </si>
  <si>
    <t>1,35*0,3*0,9*2</t>
  </si>
  <si>
    <t>139</t>
  </si>
  <si>
    <t>963042819</t>
  </si>
  <si>
    <t>Búranie akýchkoľvek betónových schodiskových stupňov zhotovených na mieste,  -0,07000t</t>
  </si>
  <si>
    <t>1957586921</t>
  </si>
  <si>
    <t>"XXV.</t>
  </si>
  <si>
    <t>3,5+2,4</t>
  </si>
  <si>
    <t>140</t>
  </si>
  <si>
    <t>963053935</t>
  </si>
  <si>
    <t>Búranie železobetónových schodiskových ramien monolitických,  -0,39200t</t>
  </si>
  <si>
    <t>29706536</t>
  </si>
  <si>
    <t>"XXII. rameno s podestou</t>
  </si>
  <si>
    <t>1,35*(1,5+1,35)</t>
  </si>
  <si>
    <t>141</t>
  </si>
  <si>
    <t>965043341</t>
  </si>
  <si>
    <t>Búranie podkladov pod dlažby, liatych dlažieb a mazanín,betón s poterom,teracom hr.do 100 mm, plochy nad 4 m2  -2,20000t</t>
  </si>
  <si>
    <t>1573398881</t>
  </si>
  <si>
    <t>"XXIII.</t>
  </si>
  <si>
    <t>4,41*1,41*0,05</t>
  </si>
  <si>
    <t>6,58*1,35*0,05</t>
  </si>
  <si>
    <t>"XXVII</t>
  </si>
  <si>
    <t>3,04*1,0*0,055</t>
  </si>
  <si>
    <t>1,5*1,0*0,055</t>
  </si>
  <si>
    <t>0,45*0,45*0,5*0,055</t>
  </si>
  <si>
    <t>142</t>
  </si>
  <si>
    <t>965043431</t>
  </si>
  <si>
    <t>Búranie podkladov pod dlažby, liatych dlažieb a mazanín,betón s poterom,teracom hr.do 150 mm,  plochy do 4 m2 -2,20000t</t>
  </si>
  <si>
    <t>254061027</t>
  </si>
  <si>
    <t>3,0*2,15*0,4</t>
  </si>
  <si>
    <t>143</t>
  </si>
  <si>
    <t>965081710R</t>
  </si>
  <si>
    <t>Búranie podlahových soklíkov z keramických dlaždíc hr. do 10 mm,  -0,002000t</t>
  </si>
  <si>
    <t>28663622</t>
  </si>
  <si>
    <t>"XXIX, XXX</t>
  </si>
  <si>
    <t>"1.45" 2*(8,0+2,79+0,25*2)-0,8-1,3-3,37</t>
  </si>
  <si>
    <t>"1.46" 2*(2,24+2,15)-0,8</t>
  </si>
  <si>
    <t>"1.47" (1,7+4,3+0,25*2)*2-0,8</t>
  </si>
  <si>
    <t>"1.52" 2*(6,8+1,73)+0,15*4+0,4*2-1,6-0,8-1,2</t>
  </si>
  <si>
    <t>"1.51" 2*(4,63+1,65)+0,15*2-0,9-0,</t>
  </si>
  <si>
    <t xml:space="preserve">"2.44" 2*(4,05+2,9)-0,6*2 </t>
  </si>
  <si>
    <t>"2.45" 2*(2,27+1,73)-0,6</t>
  </si>
  <si>
    <t xml:space="preserve">"2.41" 2*(4,78+2,0)-1,45-1,25 </t>
  </si>
  <si>
    <t>"2.40" 2*(2,02+0,77)-0,6</t>
  </si>
  <si>
    <t>"2.37" 2*(2,02+1,746)-0,6*4</t>
  </si>
  <si>
    <t>"2.47" 2*(6,98+2,5)-0,8-1,0-1,45-0,92</t>
  </si>
  <si>
    <t>144</t>
  </si>
  <si>
    <t>965081812</t>
  </si>
  <si>
    <t>Búranie dlažieb, z kamen., cement., terazzových, čadičových alebo keramických, hr. nad 10 mm,  -0,06500t</t>
  </si>
  <si>
    <t>679832126</t>
  </si>
  <si>
    <t>4,41*1,41</t>
  </si>
  <si>
    <t>6,58*1,35</t>
  </si>
  <si>
    <t>3,04*1,0</t>
  </si>
  <si>
    <t>1,5*1,0</t>
  </si>
  <si>
    <t>0,45*0,45*0,5</t>
  </si>
  <si>
    <t>"XXIX</t>
  </si>
  <si>
    <t>"1.45" 3,73</t>
  </si>
  <si>
    <t xml:space="preserve">"2.44" 4,05*2,9 </t>
  </si>
  <si>
    <t>"2.45" 2,27*1,73</t>
  </si>
  <si>
    <t>"2.41" 4,78*2,0+1,45*0,3</t>
  </si>
  <si>
    <t>"2.40" 2,02*0,77</t>
  </si>
  <si>
    <t>"2.39" 1,572*0,87</t>
  </si>
  <si>
    <t>"2.38" 0,95*1,37</t>
  </si>
  <si>
    <t>"2.37" 1,746*2,02-1,0*0,53</t>
  </si>
  <si>
    <t>"XXIX*</t>
  </si>
  <si>
    <t>"1.46" 2,24*2,15</t>
  </si>
  <si>
    <t>"1.47" 7,85</t>
  </si>
  <si>
    <t>"1.52" 12,71</t>
  </si>
  <si>
    <t>"2.47" 6,98*2,5</t>
  </si>
  <si>
    <t>"XXX"</t>
  </si>
  <si>
    <t>"145" 17,113</t>
  </si>
  <si>
    <t>145</t>
  </si>
  <si>
    <t>965082930</t>
  </si>
  <si>
    <t>Odstránenie násypu pod podlahami alebo na strechách, hr.do 200 mm,  -1,40000t</t>
  </si>
  <si>
    <t>2098293967</t>
  </si>
  <si>
    <t>4,41*1,41*0,2</t>
  </si>
  <si>
    <t>6,58*1,35*0,2</t>
  </si>
  <si>
    <t>146</t>
  </si>
  <si>
    <t>967031132</t>
  </si>
  <si>
    <t>Prikresanie rovných ostení, bez odstupu, po hrubom vybúraní otvorov, v murive tehl. na maltu,  -0,05700t</t>
  </si>
  <si>
    <t>-1662639998</t>
  </si>
  <si>
    <t>"vybúrané otvory</t>
  </si>
  <si>
    <t>"1.52" 0,3*2,1*2</t>
  </si>
  <si>
    <t>"XI." 0,94*0,5*2</t>
  </si>
  <si>
    <t>"XIV.</t>
  </si>
  <si>
    <t>"1.46"  1,97*0,15</t>
  </si>
  <si>
    <t>"2.48" 2,1*0,15*2</t>
  </si>
  <si>
    <t>"podkrovie" 1,97*0,15*2</t>
  </si>
  <si>
    <t>"XII."</t>
  </si>
  <si>
    <t>"1.48" 2,5*0,5*2</t>
  </si>
  <si>
    <t>"1.48" 2,1*0,5*2</t>
  </si>
  <si>
    <t>"2.48" 2,1*0,6*2</t>
  </si>
  <si>
    <t>"2.49" 2,7*0,6*2</t>
  </si>
  <si>
    <t>"2.51" 2,23*0,6*2</t>
  </si>
  <si>
    <t>"2.50"  2,43*0,2*2</t>
  </si>
  <si>
    <t>"XIII."</t>
  </si>
  <si>
    <t>"1.47"  2,1*0,22*2</t>
  </si>
  <si>
    <t>"1.47"  2,1*0,35*2</t>
  </si>
  <si>
    <t>"XV." 2,12*0,5*2</t>
  </si>
  <si>
    <t>147</t>
  </si>
  <si>
    <t>968061115</t>
  </si>
  <si>
    <t>Demontáž okien drevených, 1 bm obvodu - 0,008t</t>
  </si>
  <si>
    <t>-2129784804</t>
  </si>
  <si>
    <t>"II.</t>
  </si>
  <si>
    <t>"1.45" 2*(1,58+0,9)</t>
  </si>
  <si>
    <t>"2.50" 2*(1,16+2,12)</t>
  </si>
  <si>
    <t>"II*</t>
  </si>
  <si>
    <t>"2.50" 2*(1,66+1,65)</t>
  </si>
  <si>
    <t>148</t>
  </si>
  <si>
    <t>968061116</t>
  </si>
  <si>
    <t>Demontáž dverí drevených vchodových, vrátane zárubne alebo rámu, 1 bm obvodu - 0,012t</t>
  </si>
  <si>
    <t>-1393433675</t>
  </si>
  <si>
    <t>"III.</t>
  </si>
  <si>
    <t>"1.48" 2*(0,9+3,35)</t>
  </si>
  <si>
    <t>"III.*</t>
  </si>
  <si>
    <t>"2.47" 2*(0,92+2,84)</t>
  </si>
  <si>
    <t>"IV"</t>
  </si>
  <si>
    <t>"1.52" 2*(1,2+3,13)</t>
  </si>
  <si>
    <t>"VI"</t>
  </si>
  <si>
    <t>"1.50" 2*(0,6+1,77)</t>
  </si>
  <si>
    <t>2*(0,9+1,97)</t>
  </si>
  <si>
    <t>"2.50"  2*(0,8+2,29)</t>
  </si>
  <si>
    <t>149</t>
  </si>
  <si>
    <t>968061125</t>
  </si>
  <si>
    <t>Vyvesenie dreveného dverného krídla do suti plochy do 2 m2, -0,02400t</t>
  </si>
  <si>
    <t>-563284064</t>
  </si>
  <si>
    <t>"V." 2+5</t>
  </si>
  <si>
    <t>"VI."2+1</t>
  </si>
  <si>
    <t>"VII."1</t>
  </si>
  <si>
    <t>150</t>
  </si>
  <si>
    <t>968061126</t>
  </si>
  <si>
    <t>Vyvesenie dreveného dverného krídla do suti plochy nad 2 m2, -0,02700t</t>
  </si>
  <si>
    <t>1057614823</t>
  </si>
  <si>
    <t>"V." 2+1</t>
  </si>
  <si>
    <t>151</t>
  </si>
  <si>
    <t>968062455</t>
  </si>
  <si>
    <t>Vybúranie drevených dverových zárubní plochy do 2 m2,  -0,08800t</t>
  </si>
  <si>
    <t>657821392</t>
  </si>
  <si>
    <t>"VI.</t>
  </si>
  <si>
    <t>0,9*1,97</t>
  </si>
  <si>
    <t>0,8*2,29</t>
  </si>
  <si>
    <t>152</t>
  </si>
  <si>
    <t>968071115</t>
  </si>
  <si>
    <t>Demontáž okien kovových, 1 bm obvodu - 0,005t</t>
  </si>
  <si>
    <t>-1120585086</t>
  </si>
  <si>
    <t>"I.</t>
  </si>
  <si>
    <t>"pod vstup.sch" 2*(0,65+0,65)</t>
  </si>
  <si>
    <t>"STRECHA" 2*(0,5+0,5)</t>
  </si>
  <si>
    <t>153</t>
  </si>
  <si>
    <t>968072455</t>
  </si>
  <si>
    <t>Vybúranie kovových dverových zárubní plochy do 2 m2,  -0,07600t</t>
  </si>
  <si>
    <t>459522288</t>
  </si>
  <si>
    <t xml:space="preserve">"V." </t>
  </si>
  <si>
    <t>0,8*1,97*3</t>
  </si>
  <si>
    <t>0,6*1,97*5</t>
  </si>
  <si>
    <t>154</t>
  </si>
  <si>
    <t>968072456</t>
  </si>
  <si>
    <t>Vybúranie kovových dverových zárubní plochy nad 2 m2,  -0,06300t</t>
  </si>
  <si>
    <t>-1557886601</t>
  </si>
  <si>
    <t>"V.</t>
  </si>
  <si>
    <t>1,45*1,97*2</t>
  </si>
  <si>
    <t>1,6*1,97</t>
  </si>
  <si>
    <t>155</t>
  </si>
  <si>
    <t>968072875R</t>
  </si>
  <si>
    <t>Vybúranie a vybratie mreží,  -0,00600t</t>
  </si>
  <si>
    <t>-501395534</t>
  </si>
  <si>
    <t>"2.50" (1,16*2,12)</t>
  </si>
  <si>
    <t>"2.47"  (0,92*2,84)</t>
  </si>
  <si>
    <t>156</t>
  </si>
  <si>
    <t>968081115</t>
  </si>
  <si>
    <t>Demontáž okien plastových, 1 bm obvodu - 0,007t</t>
  </si>
  <si>
    <t>-491481562</t>
  </si>
  <si>
    <t>"IV*</t>
  </si>
  <si>
    <t>"1.45" 2*(1,58+2,0)</t>
  </si>
  <si>
    <t>157</t>
  </si>
  <si>
    <t>971033561</t>
  </si>
  <si>
    <t>Vybúranie otvorov v murive tehl. plochy do 1 m2 hr. do 600 mm,  -1,87500t</t>
  </si>
  <si>
    <t>869880204</t>
  </si>
  <si>
    <t>"XI." 1,16*0,94*0,5</t>
  </si>
  <si>
    <t>158</t>
  </si>
  <si>
    <t>971033631</t>
  </si>
  <si>
    <t>Vybúranie otvorov v murive tehl. plochy do 4 m2 hr. do 150 mm,  -0,27000t</t>
  </si>
  <si>
    <t>1424888031</t>
  </si>
  <si>
    <t>"1.46"  0,47*1,97</t>
  </si>
  <si>
    <t>"2.48" 0,8*2,1</t>
  </si>
  <si>
    <t>"podkrovie" 0,6*1,97</t>
  </si>
  <si>
    <t>159</t>
  </si>
  <si>
    <t>971033651</t>
  </si>
  <si>
    <t>Vybúranie otvorov v murive tehl. plochy do 4 m2 hr. do 600 mm,  -1,87500t</t>
  </si>
  <si>
    <t>1664891187</t>
  </si>
  <si>
    <t>"1.48" 1,5*2,5*0,5</t>
  </si>
  <si>
    <t>"1.48" 1,0*2,5*0,5</t>
  </si>
  <si>
    <t>"1.48" (1,14*2,12-0,88*1,88)*0,5</t>
  </si>
  <si>
    <t>"2.48" 1,0*2,1*0,6</t>
  </si>
  <si>
    <t>"2.49" 1,39*2,7*0,6</t>
  </si>
  <si>
    <t>"2.51" (1,06*2,23-0,75*1,3)*0,6</t>
  </si>
  <si>
    <t>"2.50"  1,07*2,43*0,2</t>
  </si>
  <si>
    <t>"1.47"  0,8*2,1*0,22</t>
  </si>
  <si>
    <t>"1.47"  0,8*2,1*0,35</t>
  </si>
  <si>
    <t>"XV." 1,16*2,12*0,5</t>
  </si>
  <si>
    <t>160</t>
  </si>
  <si>
    <t>973031335</t>
  </si>
  <si>
    <t>Vysekanie kapsy z tehál plochy do 0,25 m2, hl. do 300 mm,  -0,08000t</t>
  </si>
  <si>
    <t>70223601</t>
  </si>
  <si>
    <t>"osadenie nosíkov</t>
  </si>
  <si>
    <t>8+7</t>
  </si>
  <si>
    <t>161</t>
  </si>
  <si>
    <t>974031264</t>
  </si>
  <si>
    <t>Vysekanie rýh v murive tehlovom na akúkoľvek maltu v priestore priľahlom k stropnej konštrukcii do hĺbky 150 mm a š. do 150 mm,  -0,04000 t</t>
  </si>
  <si>
    <t>878122925</t>
  </si>
  <si>
    <t>"uloženie plechobetónovej dosky</t>
  </si>
  <si>
    <t>162</t>
  </si>
  <si>
    <t>974031664</t>
  </si>
  <si>
    <t>Vysekávanie rýh v tehl. murive pre vťahov. nosníkov hĺbke do 150 mm,  -0,04200t</t>
  </si>
  <si>
    <t>731683643</t>
  </si>
  <si>
    <t>"op21" 1,9*2</t>
  </si>
  <si>
    <t>"op22" 1,8</t>
  </si>
  <si>
    <t>"op23" 1,7</t>
  </si>
  <si>
    <t>"op24" 1,54</t>
  </si>
  <si>
    <t>"op25" 1,3*3</t>
  </si>
  <si>
    <t>"op31" 1,2</t>
  </si>
  <si>
    <t>"op33" 1,1</t>
  </si>
  <si>
    <t>"op41" 1,3</t>
  </si>
  <si>
    <t>"op42" 1,0*2</t>
  </si>
  <si>
    <t>163</t>
  </si>
  <si>
    <t>974031668</t>
  </si>
  <si>
    <t>Vysekávanie rýh v tehl. murive pre vťahov. nosníkov hĺbke do 350 mm,  -0,09700t</t>
  </si>
  <si>
    <t>-1803275187</t>
  </si>
  <si>
    <t>"op1" 3,5*2</t>
  </si>
  <si>
    <t>164</t>
  </si>
  <si>
    <t>976071111</t>
  </si>
  <si>
    <t>Vybúranie kovových madiel a zábradlí,  -0,03700t</t>
  </si>
  <si>
    <t>-456219551</t>
  </si>
  <si>
    <t>"XXII</t>
  </si>
  <si>
    <t>(1,5+1,35*2)</t>
  </si>
  <si>
    <t>"XXVI</t>
  </si>
  <si>
    <t>4,4</t>
  </si>
  <si>
    <t>165</t>
  </si>
  <si>
    <t>978011141</t>
  </si>
  <si>
    <t>Otlčenie omietok stropov vnútorných vápenných alebo vápennocementových v rozsahu do 20 %,  -0,01000t</t>
  </si>
  <si>
    <t>-1592752506</t>
  </si>
  <si>
    <t>166</t>
  </si>
  <si>
    <t>978013141</t>
  </si>
  <si>
    <t>Otlčenie omietok stien vnútorných vápenných alebo vápennocementových v rozsahu do 20 %,  -0,01000t</t>
  </si>
  <si>
    <t>-562473848</t>
  </si>
  <si>
    <t>167</t>
  </si>
  <si>
    <t>978015231</t>
  </si>
  <si>
    <t>Otlčenie omietok vonkajších priečelí jednoduchých, s vyškriabaním škár, očistením muriva,  v rozsahu do 20 %,  -0,01000t</t>
  </si>
  <si>
    <t>206679679</t>
  </si>
  <si>
    <t>168</t>
  </si>
  <si>
    <t>978059531</t>
  </si>
  <si>
    <t>Odsekanie a odobratie obkladov stien z obkladačiek vnútorných vrátane podkladovej omietky nad 2 m2,  -0,06800t</t>
  </si>
  <si>
    <t>1908297903</t>
  </si>
  <si>
    <t>"XXXIV</t>
  </si>
  <si>
    <t>"2.39" 1,572*2,1</t>
  </si>
  <si>
    <t>"238" 2*(0,95+1,4)</t>
  </si>
  <si>
    <t>"237" (1,746+1,46)*2,1</t>
  </si>
  <si>
    <t>"2.50" (1,07+0,6+0,3)*1,2</t>
  </si>
  <si>
    <t>169</t>
  </si>
  <si>
    <t>979011111</t>
  </si>
  <si>
    <t>Zvislá doprava sutiny a vybúraných hmôt za prvé podlažie nad alebo pod základným podlažím</t>
  </si>
  <si>
    <t>-1118787698</t>
  </si>
  <si>
    <t>170</t>
  </si>
  <si>
    <t>979081111</t>
  </si>
  <si>
    <t>Odvoz sutiny a vybúraných hmôt na skládku do 1 km</t>
  </si>
  <si>
    <t>-1318301228</t>
  </si>
  <si>
    <t>171</t>
  </si>
  <si>
    <t>979081121</t>
  </si>
  <si>
    <t>Odvoz sutiny a vybúraných hmôt na skládku za každý ďalší 1 km (14x)</t>
  </si>
  <si>
    <t>10471214</t>
  </si>
  <si>
    <t>87,349*14 'Přepočítané koeficientom množstva</t>
  </si>
  <si>
    <t>172</t>
  </si>
  <si>
    <t>979082111</t>
  </si>
  <si>
    <t>Vnútrostavenisková doprava sutiny a vybúraných hmôt do 10 m</t>
  </si>
  <si>
    <t>393618529</t>
  </si>
  <si>
    <t>173</t>
  </si>
  <si>
    <t>979082121</t>
  </si>
  <si>
    <t>Vnútrostavenisková doprava sutiny a vybúraných hmôt za každých ďalších 5 m (4x)</t>
  </si>
  <si>
    <t>67736352</t>
  </si>
  <si>
    <t>87,349*4 'Přepočítané koeficientom množstva</t>
  </si>
  <si>
    <t>174</t>
  </si>
  <si>
    <t>979089012</t>
  </si>
  <si>
    <t>Poplatok za skladovanie - betón, tehly, dlaždice (17 01) ostatné</t>
  </si>
  <si>
    <t>1612122336</t>
  </si>
  <si>
    <t>Presun hmôt HSV</t>
  </si>
  <si>
    <t>175</t>
  </si>
  <si>
    <t>999281111</t>
  </si>
  <si>
    <t>Presun hmôt pre opravy a údržbu objektov vrátane vonkajších plášťov výšky do 25 m</t>
  </si>
  <si>
    <t>109917000</t>
  </si>
  <si>
    <t>PSV</t>
  </si>
  <si>
    <t>Práce a dodávky PSV</t>
  </si>
  <si>
    <t>711</t>
  </si>
  <si>
    <t>Izolácie proti vode a vlhkosti</t>
  </si>
  <si>
    <t>176</t>
  </si>
  <si>
    <t>711113212</t>
  </si>
  <si>
    <t>Zhotovenie  izolácie proti zemnej vlhkosti na vodorovnej ploche náterom 2x z kryštalickej izol.</t>
  </si>
  <si>
    <t>896686387</t>
  </si>
  <si>
    <t>177</t>
  </si>
  <si>
    <t>245640000101</t>
  </si>
  <si>
    <t xml:space="preserve">Náter ochranný (napr.Vandex) 1-zložková kryštalická zmes na sekundárnu ochranu betónu, </t>
  </si>
  <si>
    <t>1737111617</t>
  </si>
  <si>
    <t>178</t>
  </si>
  <si>
    <t>711113312</t>
  </si>
  <si>
    <t>Zhotovenie  izolácie proti zemnej vlhkosti na zvislej ploche náterom z kryštalickej izolácie 2x</t>
  </si>
  <si>
    <t>-2129644585</t>
  </si>
  <si>
    <t>"priehlbeň vš</t>
  </si>
  <si>
    <t>2*(1,92+1,6)*1,45</t>
  </si>
  <si>
    <t>179</t>
  </si>
  <si>
    <t>-154154642</t>
  </si>
  <si>
    <t>180</t>
  </si>
  <si>
    <t>711211051</t>
  </si>
  <si>
    <t>Jednozlož. silikátová hydroizolačná hmota Weber - Terranova, stierka, weber.terizol vodorovná, vrátane tesniaceho pásu BE14 v rohoch a pri okape, alebo ekvivalent</t>
  </si>
  <si>
    <t>1503258743</t>
  </si>
  <si>
    <t>181</t>
  </si>
  <si>
    <t>998711202</t>
  </si>
  <si>
    <t>Presun hmôt pre izoláciu proti vode v objektoch výšky nad 6 do 12 m</t>
  </si>
  <si>
    <t>%</t>
  </si>
  <si>
    <t>-634869850</t>
  </si>
  <si>
    <t>712</t>
  </si>
  <si>
    <t>Izolácie striech, povlakové krytiny</t>
  </si>
  <si>
    <t>182</t>
  </si>
  <si>
    <t>7129733</t>
  </si>
  <si>
    <t>D+M kotviaceho bodu pre údržbu strechy- s kontradoskou, TOPSAFE TSL-150 až 300-K10, alebo ekvivalent, ozn.Ktb</t>
  </si>
  <si>
    <t>1567311091</t>
  </si>
  <si>
    <t>183</t>
  </si>
  <si>
    <t>998712202</t>
  </si>
  <si>
    <t>Presun hmôt pre izoláciu povlakovej krytiny v objektoch výšky nad 6 do 12 m</t>
  </si>
  <si>
    <t>1840211220</t>
  </si>
  <si>
    <t>713</t>
  </si>
  <si>
    <t>Izolácie tepelné</t>
  </si>
  <si>
    <t>184</t>
  </si>
  <si>
    <t>713000096</t>
  </si>
  <si>
    <t>Odstránenie nadstrešnej tepelnej izolácie striech šikmých uchytené pribitím, kotvením z polystyrénu hr. do 10 cm -0,006t</t>
  </si>
  <si>
    <t>-683634217</t>
  </si>
  <si>
    <t>"XX.</t>
  </si>
  <si>
    <t>3,272*3,0</t>
  </si>
  <si>
    <t>185</t>
  </si>
  <si>
    <t>713111131</t>
  </si>
  <si>
    <t>Montáž tepelnej izolácie stropov rebrových minerálnou vlnou, spodkom s úpravou viazacím drôtom</t>
  </si>
  <si>
    <t>-980148291</t>
  </si>
  <si>
    <t>186</t>
  </si>
  <si>
    <t>631440001400</t>
  </si>
  <si>
    <t>Doska  hrúbka 140 mm z kamennej vlny pre podhľady a nezaťažené stropy a podlahy</t>
  </si>
  <si>
    <t>339315339</t>
  </si>
  <si>
    <t>p4*1,02</t>
  </si>
  <si>
    <t>p5*1,02</t>
  </si>
  <si>
    <t>187</t>
  </si>
  <si>
    <t>713111132</t>
  </si>
  <si>
    <t>Montáž tepelnej izolácie stropov rebrových minerálnou vlnou, spodkom kladenými voľne na podbitie medzi rebrá</t>
  </si>
  <si>
    <t>-2000663709</t>
  </si>
  <si>
    <t>sp2+sp2z</t>
  </si>
  <si>
    <t>188</t>
  </si>
  <si>
    <t>631440001200</t>
  </si>
  <si>
    <t>Doska  hrúbka 50 mm z kamennej vlny pre podhľady a nezaťažené stropy a podlahy</t>
  </si>
  <si>
    <t>1484441863</t>
  </si>
  <si>
    <t>189</t>
  </si>
  <si>
    <t>631440001300</t>
  </si>
  <si>
    <t>Doska hrúbka 100 mm z kamennej vlny pre podhľady a nezaťažené stropy a podlahy</t>
  </si>
  <si>
    <t>2051488595</t>
  </si>
  <si>
    <t>(sp2+sp2z)*1,02</t>
  </si>
  <si>
    <t>190</t>
  </si>
  <si>
    <t>713120010</t>
  </si>
  <si>
    <t>Zakrývanie tepelnej izolácie podláh fóliou</t>
  </si>
  <si>
    <t>1152010997</t>
  </si>
  <si>
    <t>p3+ns2</t>
  </si>
  <si>
    <t>191</t>
  </si>
  <si>
    <t>283280003600</t>
  </si>
  <si>
    <t>Podstrešná PP fólia JUTADACH 135, hr. 0,5 mm, plošná hmotnosť 135 g/m2, rozmer 1,5x50 m, alebo ekvivalent</t>
  </si>
  <si>
    <t>1257261938</t>
  </si>
  <si>
    <t>192</t>
  </si>
  <si>
    <t>283230011400</t>
  </si>
  <si>
    <t xml:space="preserve">Krycia PE fólia hr. 0,12 mm, š. 2 m, </t>
  </si>
  <si>
    <t>1170613228</t>
  </si>
  <si>
    <t>193</t>
  </si>
  <si>
    <t>713121111</t>
  </si>
  <si>
    <t>Montáž tepelnej izolácie podláh minerálnou vlnou, kladená voľne v jednej vrstve</t>
  </si>
  <si>
    <t>-1757433630</t>
  </si>
  <si>
    <t>"ns2</t>
  </si>
  <si>
    <t>3,0*2,52</t>
  </si>
  <si>
    <t>194</t>
  </si>
  <si>
    <t>631640001000</t>
  </si>
  <si>
    <t>Pás  100x1200x8400 mm, izolácia zo sklenej vlny vhodná pre šikmé strechy, podkrovia, stropy a ľahké podlahy</t>
  </si>
  <si>
    <t>-945595001</t>
  </si>
  <si>
    <t>ns2*1,02</t>
  </si>
  <si>
    <t>195</t>
  </si>
  <si>
    <t>713122111</t>
  </si>
  <si>
    <t>Montáž tepelnej izolácie podláh polystyrénom, kladeným voľne v jednej vrstve</t>
  </si>
  <si>
    <t>-354960936</t>
  </si>
  <si>
    <t>196</t>
  </si>
  <si>
    <t>283720008100</t>
  </si>
  <si>
    <t>Doska EPS 100S hr. 120 mm, na zateplenie podláh a plochých striech</t>
  </si>
  <si>
    <t>-1467518101</t>
  </si>
  <si>
    <t>p3*1,02</t>
  </si>
  <si>
    <t>197</t>
  </si>
  <si>
    <t>713131134</t>
  </si>
  <si>
    <t>Montáž tepelnej izolácie stien minerálnou vlnou, vložením voľne v jednej vrstve</t>
  </si>
  <si>
    <t>-1223244337</t>
  </si>
  <si>
    <t>"Sdr"</t>
  </si>
  <si>
    <t>4,5*3,45</t>
  </si>
  <si>
    <t>-1,35*1,4*2</t>
  </si>
  <si>
    <t>-1,1*2,3</t>
  </si>
  <si>
    <t>198</t>
  </si>
  <si>
    <t>631440042000</t>
  </si>
  <si>
    <t>Doska  100x600x1200 mm izolácia z kamennej vlny vhodná pre nezaťažené ľahké priečky, šikmé strechy, stropy, podhľady</t>
  </si>
  <si>
    <t>-170739394</t>
  </si>
  <si>
    <t>a13*1,02</t>
  </si>
  <si>
    <t>199</t>
  </si>
  <si>
    <t>713131143</t>
  </si>
  <si>
    <t>Montáž parotesnej fólie na steny</t>
  </si>
  <si>
    <t>-2045899330</t>
  </si>
  <si>
    <t>"sdr</t>
  </si>
  <si>
    <t>a13*2</t>
  </si>
  <si>
    <t>200</t>
  </si>
  <si>
    <t>283230006600</t>
  </si>
  <si>
    <t>Parozábrana - fólia z PE hr. 0,2 mm</t>
  </si>
  <si>
    <t>842742209</t>
  </si>
  <si>
    <t>a13*2*1,15</t>
  </si>
  <si>
    <t>201</t>
  </si>
  <si>
    <t>998713202</t>
  </si>
  <si>
    <t>Presun hmôt pre izolácie tepelné v objektoch výšky nad 6 m do 12 m</t>
  </si>
  <si>
    <t>663795490</t>
  </si>
  <si>
    <t>722</t>
  </si>
  <si>
    <t>Zdravotechnika - vnútorný vodovod</t>
  </si>
  <si>
    <t>202</t>
  </si>
  <si>
    <t>722250180</t>
  </si>
  <si>
    <t>Montáž hasiaceho prístroja na stenu</t>
  </si>
  <si>
    <t>-1995887891</t>
  </si>
  <si>
    <t>11+5</t>
  </si>
  <si>
    <t>203</t>
  </si>
  <si>
    <t>449170000900</t>
  </si>
  <si>
    <t>Prenosný hasiaci prístroj práškový P6Če 6 kg, 21A</t>
  </si>
  <si>
    <t>1538227796</t>
  </si>
  <si>
    <t>204</t>
  </si>
  <si>
    <t>449170000800</t>
  </si>
  <si>
    <t>Prenosný hasiaci prístroj snehový CO2 S5Če 5 kg</t>
  </si>
  <si>
    <t>-882444419</t>
  </si>
  <si>
    <t>205</t>
  </si>
  <si>
    <t>998722201</t>
  </si>
  <si>
    <t>Presun hmôt pre vnútorný vodovod v objektoch výšky do 6 m</t>
  </si>
  <si>
    <t>1839419587</t>
  </si>
  <si>
    <t>725</t>
  </si>
  <si>
    <t>Zdravotechnika - zariaďovacie predmety</t>
  </si>
  <si>
    <t>206</t>
  </si>
  <si>
    <t>725190000</t>
  </si>
  <si>
    <t>Montáž pisoárovej deliacej steny plastovej</t>
  </si>
  <si>
    <t>-35535885</t>
  </si>
  <si>
    <t>207</t>
  </si>
  <si>
    <t>554950000101</t>
  </si>
  <si>
    <t>Pisoárová deliaca stena 400x900 (HPL doska), pol.Sm5</t>
  </si>
  <si>
    <t>826472294</t>
  </si>
  <si>
    <t>208</t>
  </si>
  <si>
    <t>725291115</t>
  </si>
  <si>
    <t>Montáž doplnkov zariadení kúpeľní a záchodov, sedačka do sprchy alebo vane</t>
  </si>
  <si>
    <t>súb.</t>
  </si>
  <si>
    <t>-1495904069</t>
  </si>
  <si>
    <t>"Ma1" 2</t>
  </si>
  <si>
    <t>"Ma1" 1</t>
  </si>
  <si>
    <t>209</t>
  </si>
  <si>
    <t>552380008501</t>
  </si>
  <si>
    <t>Voľne stojace sklopné madlo - 700mm, pol.Ma1</t>
  </si>
  <si>
    <t>328084721</t>
  </si>
  <si>
    <t>210</t>
  </si>
  <si>
    <t>552380008502</t>
  </si>
  <si>
    <t>Voľne stojace sklopné madlo - 550mm, pol.Ma1</t>
  </si>
  <si>
    <t>-2144175650</t>
  </si>
  <si>
    <t>211</t>
  </si>
  <si>
    <t>998725202</t>
  </si>
  <si>
    <t>Presun hmôt pre zariaďovacie predmety v objektoch výšky nad 6 do 12 m</t>
  </si>
  <si>
    <t>1261379155</t>
  </si>
  <si>
    <t>762</t>
  </si>
  <si>
    <t>Konštrukcie tesárske</t>
  </si>
  <si>
    <t>212</t>
  </si>
  <si>
    <t>762342811</t>
  </si>
  <si>
    <t>Demontáž latovania striech so sklonom do 60 st., pri osovej vzdialenosti lát do 0, 22 m,  -0.00700t</t>
  </si>
  <si>
    <t>145192364</t>
  </si>
  <si>
    <t>"XIX.</t>
  </si>
  <si>
    <t>213</t>
  </si>
  <si>
    <t>762711810</t>
  </si>
  <si>
    <t>Demontáž priestorových viazaných konštrukcií z reziva hraneného plochy do 120 cm2,  -0.00600t</t>
  </si>
  <si>
    <t>833465067</t>
  </si>
  <si>
    <t>"IX." 4,0*2</t>
  </si>
  <si>
    <t>214</t>
  </si>
  <si>
    <t>762711820</t>
  </si>
  <si>
    <t>Demontáž priestorových viazaných konštrukcií z reziva hraneného plochy 120-224 cm2,  -0.01000t</t>
  </si>
  <si>
    <t>-1265874051</t>
  </si>
  <si>
    <t>(3,22+1,81+1,89+2,5)*2</t>
  </si>
  <si>
    <t>3,0</t>
  </si>
  <si>
    <t>215</t>
  </si>
  <si>
    <t>762112110</t>
  </si>
  <si>
    <t>Montáž konštr.stien a priečok na hladko z hraneného a polohran.reziva prierez.plochy do 120 cm2</t>
  </si>
  <si>
    <t>-400552737</t>
  </si>
  <si>
    <t>"Sdr</t>
  </si>
  <si>
    <t>10,2+3,12+5,05+5,4</t>
  </si>
  <si>
    <t>216</t>
  </si>
  <si>
    <t>605120002900</t>
  </si>
  <si>
    <t>Hranoly zo smreku neopracované hranené akosť I dĺ. 4000-6500 mm x hr. 120 mm, š. 120-180 mm</t>
  </si>
  <si>
    <t>-249322762</t>
  </si>
  <si>
    <t>0,18*1,1</t>
  </si>
  <si>
    <t>217</t>
  </si>
  <si>
    <t>762195000</t>
  </si>
  <si>
    <t>Spojovacie prostriedky pre steny a priečky na hladko alebo tesársky viazané, debnenie stien, pivničné prepážky - klince, svorníky,fixačné dosky</t>
  </si>
  <si>
    <t>1219446178</t>
  </si>
  <si>
    <t>0,18</t>
  </si>
  <si>
    <t>218</t>
  </si>
  <si>
    <t>762421500</t>
  </si>
  <si>
    <t>Montáž obloženia stropov, podkladový rošt</t>
  </si>
  <si>
    <t>1307560823</t>
  </si>
  <si>
    <t>"p5, p6</t>
  </si>
  <si>
    <t>6*3*2</t>
  </si>
  <si>
    <t>219</t>
  </si>
  <si>
    <t>605120002800</t>
  </si>
  <si>
    <t>Hranoly z mäkkého reziva neopracované nehranené akosť II, prierez 25-100 cm2</t>
  </si>
  <si>
    <t>-2093571861</t>
  </si>
  <si>
    <t>36,0*0,05*0,05*1,1</t>
  </si>
  <si>
    <t>220</t>
  </si>
  <si>
    <t>762211120</t>
  </si>
  <si>
    <t>Montáž dreveného schodiska priamočiareho bez podstupníc š. ramena do 1, 50 m, stupňa z dosiek</t>
  </si>
  <si>
    <t>126025990</t>
  </si>
  <si>
    <t>"drevené schody Ds</t>
  </si>
  <si>
    <t>8+2+1,6+3+2,8+5</t>
  </si>
  <si>
    <t>221</t>
  </si>
  <si>
    <t>-2083792442</t>
  </si>
  <si>
    <t>"Ds" 0,25*1,1</t>
  </si>
  <si>
    <t>222</t>
  </si>
  <si>
    <t>762332110</t>
  </si>
  <si>
    <t>Montáž viazaných konštrukcií krovov striech z reziva priemernej plochy do 120 cm2</t>
  </si>
  <si>
    <t>-684757174</t>
  </si>
  <si>
    <t>"krov</t>
  </si>
  <si>
    <t>"50/150" 6</t>
  </si>
  <si>
    <t>223</t>
  </si>
  <si>
    <t>762332120</t>
  </si>
  <si>
    <t>Montáž viazaných konštrukcií krovov striech z reziva priemernej plochy 120-224 cm2</t>
  </si>
  <si>
    <t>1195881839</t>
  </si>
  <si>
    <t>"100/150" (14,0+4,0)</t>
  </si>
  <si>
    <t>224</t>
  </si>
  <si>
    <t>762332130</t>
  </si>
  <si>
    <t>Montáž viazaných konštrukcií krovov striech z reziva priemernej plochy 224-288 cm2</t>
  </si>
  <si>
    <t>-1714258255</t>
  </si>
  <si>
    <t>"150/150" (6,0+3,6+1,8)</t>
  </si>
  <si>
    <t>225</t>
  </si>
  <si>
    <t>-42278915</t>
  </si>
  <si>
    <t>(0,135+0,122+0,21+0,045+0,06)*1,1</t>
  </si>
  <si>
    <t>226</t>
  </si>
  <si>
    <t>762341001</t>
  </si>
  <si>
    <t>Montáž debnenia jednoduchých striech, na kontralaty drevotrieskovými OSB doskami na zráz</t>
  </si>
  <si>
    <t>-422642048</t>
  </si>
  <si>
    <t>10,0</t>
  </si>
  <si>
    <t>227</t>
  </si>
  <si>
    <t>607260000900</t>
  </si>
  <si>
    <t>Doska OSB 3 Superfinish ECO P+D nebrúsené hrxlxš 25x2500x1250 mm, JAFHOLZ</t>
  </si>
  <si>
    <t>-1866445141</t>
  </si>
  <si>
    <t>228</t>
  </si>
  <si>
    <t>762341201</t>
  </si>
  <si>
    <t>Montáž latovania jednoduchých striech pre sklon do 60°</t>
  </si>
  <si>
    <t>-1835414249</t>
  </si>
  <si>
    <t>"krov" 69,345</t>
  </si>
  <si>
    <t>229</t>
  </si>
  <si>
    <t>762341252</t>
  </si>
  <si>
    <t>Montáž kontralát pre sklon od 22° do 35°</t>
  </si>
  <si>
    <t>-48109258</t>
  </si>
  <si>
    <t>14,0</t>
  </si>
  <si>
    <t>230</t>
  </si>
  <si>
    <t>-447022081</t>
  </si>
  <si>
    <t>"50/50" 0,035*1,1</t>
  </si>
  <si>
    <t>"50/30" 0,104*1,1</t>
  </si>
  <si>
    <t>231</t>
  </si>
  <si>
    <t>762395000</t>
  </si>
  <si>
    <t>Spojovacie prostriedky pre viazané konštrukcie krovov, debnenie a laťovanie, nadstrešné konštr., spádové kliny - svorky, dosky, klince, pásová oceľ, vruty</t>
  </si>
  <si>
    <t>229539323</t>
  </si>
  <si>
    <t>"Ds" 0,25</t>
  </si>
  <si>
    <t>"krov" 0,98</t>
  </si>
  <si>
    <t>232</t>
  </si>
  <si>
    <t>762841210</t>
  </si>
  <si>
    <t>Montáž podbíjania stropov a striech rovných z hobľovaných dosiek na zraz, vrátane olištovania škár</t>
  </si>
  <si>
    <t>-1432282335</t>
  </si>
  <si>
    <t xml:space="preserve">"krov" </t>
  </si>
  <si>
    <t>"podbitie rímsy" 1,5</t>
  </si>
  <si>
    <t>233</t>
  </si>
  <si>
    <t>611920005700</t>
  </si>
  <si>
    <t>Drevený obklad tatranský profil, hrúbka 15 mm, šírka 96 mm, smrek, I. trieda</t>
  </si>
  <si>
    <t>-969788219</t>
  </si>
  <si>
    <t>1,5*1,08 'Přepočítané koeficientom množstva</t>
  </si>
  <si>
    <t>234</t>
  </si>
  <si>
    <t>998762202</t>
  </si>
  <si>
    <t>Presun hmôt pre konštrukcie tesárske v objektoch výšky do 12 m</t>
  </si>
  <si>
    <t>715700284</t>
  </si>
  <si>
    <t>763</t>
  </si>
  <si>
    <t>Konštrukcie - drevostavby</t>
  </si>
  <si>
    <t>235</t>
  </si>
  <si>
    <t>763115113</t>
  </si>
  <si>
    <t>Priečka SDK Rigips (alebo ekvivalent) hr. 125 mm jednoducho opláštená doskami RB 12.5 mm s tep. Izoláciou, CW 100</t>
  </si>
  <si>
    <t>-434979462</t>
  </si>
  <si>
    <t>"1.16" 1,99*2,12</t>
  </si>
  <si>
    <t>"1.22" 0,75*3,54</t>
  </si>
  <si>
    <t>"2.26" 2,5*4,0*2-0,7*1,97*2</t>
  </si>
  <si>
    <t>"2.21,2.22" (4,2+3,225)*4,0-0,8*1,97*2</t>
  </si>
  <si>
    <t>236</t>
  </si>
  <si>
    <t>763115313</t>
  </si>
  <si>
    <t>Priečka SDK Rigips (alebo ekvivalent) hr. 125 mm jednoducho opláštená doskami RBI 12.5 mm s tep. izoláciou, CW 100</t>
  </si>
  <si>
    <t>-553260686</t>
  </si>
  <si>
    <t>"1.20a" 1,7*2,35</t>
  </si>
  <si>
    <t>"2.29,2.28" 1,765*4,0-0,7*1,97</t>
  </si>
  <si>
    <t>"2.18"  1,73*4,0-0,6*1,97</t>
  </si>
  <si>
    <t>"2.13,2.14" (1,74+2,992)*4,0-0,6*1,97</t>
  </si>
  <si>
    <t>237</t>
  </si>
  <si>
    <t>763115413</t>
  </si>
  <si>
    <t>Priečka SDK Rigips (alebo ekvivalent) hr. 125 mm jednoducho opláštená doskami RFI 12.5 mm s tep. izoláciou, CW 100</t>
  </si>
  <si>
    <t>1667615223</t>
  </si>
  <si>
    <t>"2.29,2.28" 4,25*4,0</t>
  </si>
  <si>
    <t>238</t>
  </si>
  <si>
    <t>763115135</t>
  </si>
  <si>
    <t>Montáž jednoduchého opláštenia SDK priečky na konštrukciu z oceľových profilov bez TI, RIGIPS</t>
  </si>
  <si>
    <t>-1404356402</t>
  </si>
  <si>
    <t>(1,35+1,4*2)*0,1</t>
  </si>
  <si>
    <t>(1,1+2,3*2)*0,1</t>
  </si>
  <si>
    <t>239</t>
  </si>
  <si>
    <t>590110002300</t>
  </si>
  <si>
    <t>Doska sadrokartónová konštrukčná, protipožiarna RIGISTABIL hr. 12 mm, šxl 1250x2000 mm pre drevostavby, alebo ekvivalent</t>
  </si>
  <si>
    <t>1366340374</t>
  </si>
  <si>
    <t>sdr*2*1,04</t>
  </si>
  <si>
    <t>240</t>
  </si>
  <si>
    <t>763120010</t>
  </si>
  <si>
    <t>Sadrokartónová  spriahnutá predstena na kovovej podkonštrukcii R-CD , jednoduché opláštenie, doska RBI 12,5 mm</t>
  </si>
  <si>
    <t>36419490</t>
  </si>
  <si>
    <t>"sdk</t>
  </si>
  <si>
    <t>"119" 2,24*2,35</t>
  </si>
  <si>
    <t>"Sdp" (0,2+0,2)*6,26</t>
  </si>
  <si>
    <t>"Sdp*" (0,2+0,2)*4,0</t>
  </si>
  <si>
    <t>241</t>
  </si>
  <si>
    <t>763138220</t>
  </si>
  <si>
    <t>Podhľad SDK Rigips RB 12.5 mm závesný (alebo ekvivalent), dvojúrovňová oceľová podkonštrukcia CD</t>
  </si>
  <si>
    <t>670441974</t>
  </si>
  <si>
    <t>"Sp1</t>
  </si>
  <si>
    <t>"1.18"4,92</t>
  </si>
  <si>
    <t>"1.07" 8,97</t>
  </si>
  <si>
    <t>"1.16" 7,43</t>
  </si>
  <si>
    <t>"1.23b" 13,61</t>
  </si>
  <si>
    <t>242</t>
  </si>
  <si>
    <t>763138222</t>
  </si>
  <si>
    <t>Podhľad SDK Rigips RBI 12.5 mm závesný (alebo ekvivalent), dvojúrovňová oceľová podkonštrukcia CD</t>
  </si>
  <si>
    <t>787875661</t>
  </si>
  <si>
    <t>"sp1-zelený</t>
  </si>
  <si>
    <t>"1.19" 4,56</t>
  </si>
  <si>
    <t>243</t>
  </si>
  <si>
    <t>763138240R</t>
  </si>
  <si>
    <t>Podhľad SDK exteriérový 1x Glasrock X (alebo ekvivalent)  montovaný priamo na CD profiloch</t>
  </si>
  <si>
    <t>1800461196</t>
  </si>
  <si>
    <t>"čelo P4" (0,75+1,96+1,73)*0,15</t>
  </si>
  <si>
    <t>244</t>
  </si>
  <si>
    <t>763138250R</t>
  </si>
  <si>
    <t>Protipožiarny podhľad SDK Rigips (alebo ekvivalent) RF 15 mm ( El45/15) závesný, dvojúrovňová oceľová podkonštrukcia CD, TI 100 mm</t>
  </si>
  <si>
    <t>779991958</t>
  </si>
  <si>
    <t>"sp2</t>
  </si>
  <si>
    <t>"2.25" 15,37</t>
  </si>
  <si>
    <t>"2.26" 3,93</t>
  </si>
  <si>
    <t>"2.23" 27,95</t>
  </si>
  <si>
    <t>"2.22" 7,91</t>
  </si>
  <si>
    <t>"2.21" 5,6</t>
  </si>
  <si>
    <t>"2.20" 12,23</t>
  </si>
  <si>
    <t>"2.18" 4,07</t>
  </si>
  <si>
    <t>"2.17"  19,64</t>
  </si>
  <si>
    <t>"2.16" 39,93</t>
  </si>
  <si>
    <t>"2.15" 9,82</t>
  </si>
  <si>
    <t>"2.12" 8,8</t>
  </si>
  <si>
    <t>245</t>
  </si>
  <si>
    <t>763138251</t>
  </si>
  <si>
    <t>Protipožiarny podhľad SDK Rigips RFI 15 mm ( El45/15) závesný (alebo ekvivalent), dvojúrovňová oceľová podkonštrukcia CD, TI 50 mm</t>
  </si>
  <si>
    <t>-1095598092</t>
  </si>
  <si>
    <t>"sp2-zelený</t>
  </si>
  <si>
    <t>"1.20a" 3,55</t>
  </si>
  <si>
    <t>"1.20b" 3,55</t>
  </si>
  <si>
    <t>"2.13" 2,21</t>
  </si>
  <si>
    <t>"2.14" 2,72</t>
  </si>
  <si>
    <t>"2.19" 2,95</t>
  </si>
  <si>
    <t>"2.27" 6,28</t>
  </si>
  <si>
    <t>"2.28" 2,9</t>
  </si>
  <si>
    <t>"2.29" 4,37</t>
  </si>
  <si>
    <t>"2.30"  7,05</t>
  </si>
  <si>
    <t>246</t>
  </si>
  <si>
    <t>763170011</t>
  </si>
  <si>
    <t>Montáž revíznych dvierok pre sdk steny veľkosti 0,10 - 0,25 m2</t>
  </si>
  <si>
    <t>-198955893</t>
  </si>
  <si>
    <t>"119" 1</t>
  </si>
  <si>
    <t>247</t>
  </si>
  <si>
    <t>590160001900</t>
  </si>
  <si>
    <t xml:space="preserve">Dvierka revízne s pevnými pántami F1, šxl 500x500 mm, G125 do sadrokartónových systémov </t>
  </si>
  <si>
    <t>-1519817165</t>
  </si>
  <si>
    <t>248</t>
  </si>
  <si>
    <t>763786222R</t>
  </si>
  <si>
    <t>Demontáž stropnej konštrukcie - dreveného trámového stropu</t>
  </si>
  <si>
    <t>184919780</t>
  </si>
  <si>
    <t>"XVIII.</t>
  </si>
  <si>
    <t>"1.50" 3,0*2,2</t>
  </si>
  <si>
    <t>"2.51" 3,0*2,2</t>
  </si>
  <si>
    <t>249</t>
  </si>
  <si>
    <t>998763403</t>
  </si>
  <si>
    <t>Presun hmôt pre sádrokartónové konštrukcie v stavbách(objektoch )výšky od 7 do 24 m</t>
  </si>
  <si>
    <t>-312737507</t>
  </si>
  <si>
    <t>764</t>
  </si>
  <si>
    <t>Konštrukcie klampiarske</t>
  </si>
  <si>
    <t>250</t>
  </si>
  <si>
    <t>764223220</t>
  </si>
  <si>
    <t>Oplechovanie z medeného Cu plechu, odkvapov na strechách s lepenkovou krytinou r.š. 250 mm</t>
  </si>
  <si>
    <t>1967555439</t>
  </si>
  <si>
    <t>"k4" 10,0</t>
  </si>
  <si>
    <t>251</t>
  </si>
  <si>
    <t>764454802</t>
  </si>
  <si>
    <t>Demontáž odpadových rúr kruhových, s priemerom 120 mm,  -0,00285t</t>
  </si>
  <si>
    <t>-1702234704</t>
  </si>
  <si>
    <t>"XXVIII." 6,3</t>
  </si>
  <si>
    <t>252</t>
  </si>
  <si>
    <t>764510240</t>
  </si>
  <si>
    <t>Oplechovanie parapetov z medeného Cu plechu, vrátane rohov r.š. 250 mm</t>
  </si>
  <si>
    <t>1252004575</t>
  </si>
  <si>
    <t>"k5" 2,3</t>
  </si>
  <si>
    <t>253</t>
  </si>
  <si>
    <t>764721115R</t>
  </si>
  <si>
    <t>Bočné lemovanie pod krytinu,  z plechov poplastovaných, RAL 8004, rš. 350 mm, pol.K1</t>
  </si>
  <si>
    <t>744521960</t>
  </si>
  <si>
    <t>2*2,8</t>
  </si>
  <si>
    <t>254</t>
  </si>
  <si>
    <t>764721116R</t>
  </si>
  <si>
    <t>Horné oplechovanie na múr,  z plechov poplastovaných, RAL 8004, rš. 350 mm, pol.K2</t>
  </si>
  <si>
    <t>798743210</t>
  </si>
  <si>
    <t>255</t>
  </si>
  <si>
    <t>764761122</t>
  </si>
  <si>
    <t>Žľab pododkvapový polkruhový R 150 mm, vrátane čela, hákov, rohov, kútov z plechov poplastovaných, RAL 8004,pol.K3</t>
  </si>
  <si>
    <t>-50651818</t>
  </si>
  <si>
    <t>256</t>
  </si>
  <si>
    <t>764761232</t>
  </si>
  <si>
    <t>Žľabový kotlík k polkruhovým žľabom D 150 mm z plechov poplastovaných, RAL 8004,</t>
  </si>
  <si>
    <t>383873993</t>
  </si>
  <si>
    <t>257</t>
  </si>
  <si>
    <t>764951003R</t>
  </si>
  <si>
    <t>Odpadové rúry z PVC rovné priemer 125 mm</t>
  </si>
  <si>
    <t>-889930034</t>
  </si>
  <si>
    <t>"Dzv"  6,26</t>
  </si>
  <si>
    <t>258</t>
  </si>
  <si>
    <t>998764202</t>
  </si>
  <si>
    <t>Presun hmôt pre konštrukcie klampiarske v objektoch výšky nad 6 do 12 m</t>
  </si>
  <si>
    <t>993724187</t>
  </si>
  <si>
    <t>765</t>
  </si>
  <si>
    <t>Konštrukcie - krytiny tvrdé</t>
  </si>
  <si>
    <t>259</t>
  </si>
  <si>
    <t>765311819</t>
  </si>
  <si>
    <t>Demontáž keramickej krytiny pálenej uloženej na sucho nad 30 ks/m2, do sutiny, sklon strechy do 45°, -0,08t</t>
  </si>
  <si>
    <t>-205158653</t>
  </si>
  <si>
    <t>260</t>
  </si>
  <si>
    <t>765312221</t>
  </si>
  <si>
    <t>Keramická krytina TONDACH Bobrovka (alebo ekvivalent), dvojité kladenie, jednoduchých striech, sklon od 30° do 35°</t>
  </si>
  <si>
    <t>1510695208</t>
  </si>
  <si>
    <t>"st1" 10,0</t>
  </si>
  <si>
    <t>261</t>
  </si>
  <si>
    <t>765314511R</t>
  </si>
  <si>
    <t>Vetracia mriežka odkvapovej hrany</t>
  </si>
  <si>
    <t>-1538933514</t>
  </si>
  <si>
    <t>262</t>
  </si>
  <si>
    <t>765315301R</t>
  </si>
  <si>
    <t>Vetracia škridla TONDACH (alebo ekvivalent), plastová</t>
  </si>
  <si>
    <t>398044683</t>
  </si>
  <si>
    <t>263</t>
  </si>
  <si>
    <t>765315361</t>
  </si>
  <si>
    <t>Stúpací systém TONDACH (alebo ekvivalent), univerzálny dlhý 800 x 250 mm</t>
  </si>
  <si>
    <t>2111907551</t>
  </si>
  <si>
    <t>"Ust" 3</t>
  </si>
  <si>
    <t>264</t>
  </si>
  <si>
    <t>765901122</t>
  </si>
  <si>
    <t>Strešná fólia JUTA Jutadach 150, na plné debnenie, alebo ekvivalent</t>
  </si>
  <si>
    <t>-2048391808</t>
  </si>
  <si>
    <t>265</t>
  </si>
  <si>
    <t>998765202</t>
  </si>
  <si>
    <t>Presun hmôt pre tvrdé krytiny v objektoch výšky nad 6 do 12 m</t>
  </si>
  <si>
    <t>-477849129</t>
  </si>
  <si>
    <t>766</t>
  </si>
  <si>
    <t>Konštrukcie stolárske</t>
  </si>
  <si>
    <t>266</t>
  </si>
  <si>
    <t>766124100R</t>
  </si>
  <si>
    <t>D+M deliacich priečok z vysokotlakého laminátu (HPL doska) hr.11mm do vlhkého prostredia, kotvenie do stien AL profilom, samozatváracie pánty, výškovo nastav.nožičku v=150mm, celk. výšky 2020mm, podrob.špecif. podľa PD , pol .Cm1-4</t>
  </si>
  <si>
    <t>-1675887350</t>
  </si>
  <si>
    <t>"Cm1" 1,7*2,02</t>
  </si>
  <si>
    <t>"Cm2" 1,765*2,02</t>
  </si>
  <si>
    <t>"Cm3" (2,5+1,65)*2,02</t>
  </si>
  <si>
    <t>"Cm4" 1,65*2,02</t>
  </si>
  <si>
    <t>267</t>
  </si>
  <si>
    <t>766421811</t>
  </si>
  <si>
    <t>Demontáž obloženia podhľadov, veľkosti do 1,5 m2,  -0,02400t</t>
  </si>
  <si>
    <t>2102500769</t>
  </si>
  <si>
    <t>"XXXV</t>
  </si>
  <si>
    <t>"2.44" 4,05*2,9</t>
  </si>
  <si>
    <t>268</t>
  </si>
  <si>
    <t>766421822</t>
  </si>
  <si>
    <t>Demontáž obloženia podhľadov- podkladových roštov,  -0,00800t</t>
  </si>
  <si>
    <t>-508067382</t>
  </si>
  <si>
    <t>269</t>
  </si>
  <si>
    <t>766492100</t>
  </si>
  <si>
    <t>Ostatné - montáž obloženia ostenia</t>
  </si>
  <si>
    <t>452024266</t>
  </si>
  <si>
    <t>"Do1" (2*2,4+1,24)*0,5</t>
  </si>
  <si>
    <t>270</t>
  </si>
  <si>
    <t>766621265</t>
  </si>
  <si>
    <t>Montáž okien, dverí drevených s hydroizolačnými ISO páskami (exteriérová a interiérová)</t>
  </si>
  <si>
    <t>2110926760</t>
  </si>
  <si>
    <t>"Do1" 2*(1,24+2,4)</t>
  </si>
  <si>
    <t>"Do2" 2*(0,98+1,25)</t>
  </si>
  <si>
    <t>"De1" 2*(1,15+2,97)</t>
  </si>
  <si>
    <t>"D2" 2*(1,35+1,4)*2</t>
  </si>
  <si>
    <t>271</t>
  </si>
  <si>
    <t>283290005800</t>
  </si>
  <si>
    <t>Tesniaca fólia CX exteriér, š. 70 mm, dĺ. 30 m, pre tesnenie pripájacej škáry okenného rámu a muriva, polymér</t>
  </si>
  <si>
    <t>830771876</t>
  </si>
  <si>
    <t>272</t>
  </si>
  <si>
    <t>283290006200</t>
  </si>
  <si>
    <t>Tesniaca fólia CX interiér, š. 70 mm, dĺ. 30 m, pre tesnenie pripájacej škáry okenného rámu a muriva, polymé</t>
  </si>
  <si>
    <t>2090649517</t>
  </si>
  <si>
    <t>273</t>
  </si>
  <si>
    <t>6110000001</t>
  </si>
  <si>
    <t>Drevené okno, europorofil-smrek,2krídlové, otváravé, zasklenie izolačným 2sklom, obloženie ostenia a nadpražia , 1200x2400, podrobná špecifikácia podľa PD, pol. Do1</t>
  </si>
  <si>
    <t>-768449023</t>
  </si>
  <si>
    <t>274</t>
  </si>
  <si>
    <t>6110000002</t>
  </si>
  <si>
    <t>Drevené okno, europorofil-smrek,1krídlové, sklopné, otvárací mechanizmus, zasklenie izolačným 2sklom,1250x980mm, podrobná špecifikácia podľa PD, pol. Do2</t>
  </si>
  <si>
    <t>1448120897</t>
  </si>
  <si>
    <t>275</t>
  </si>
  <si>
    <t>6110000003</t>
  </si>
  <si>
    <t>Drevené dvere vchodové, europorofil-smrek,1rídlové,otváravé smerom von,s pevným nadsvetlíkom,  zasklenie izolačným 2sklom, 1150x2970mm, podrobná špecifikácia podľa PD, pol. De1</t>
  </si>
  <si>
    <t>35988455</t>
  </si>
  <si>
    <t>276</t>
  </si>
  <si>
    <t>6110000004</t>
  </si>
  <si>
    <t>Drevené okno interiérové, europorofil-smrek,pevné  zasklenie čírym sklom, 1350x1400mm, podrobná špecifikácia podľa PD, pol. D2</t>
  </si>
  <si>
    <t>2049047332</t>
  </si>
  <si>
    <t>277</t>
  </si>
  <si>
    <t>766661421R</t>
  </si>
  <si>
    <t>D+M protipožiarna interiérová do 2/3 presklená stena pož.sklom,s 1kr.dverami otváravými v smere úniku s bočnými svetlíkmi a nadsvetlíkom, do drevenej hladkej zárubne 100x55mm, PO EW 45-C, vrátane kovania, 2180x2360mm,podrob. špecifikácia podľa PD, pol. D4</t>
  </si>
  <si>
    <t>1442734399</t>
  </si>
  <si>
    <t>278</t>
  </si>
  <si>
    <t>766661422R</t>
  </si>
  <si>
    <t>D+M protipožiarna interiérová do 2/3 presklená stena pož.bezp.2sklom, s 1kr.dverami otváravými v smere úniku s nadsvetlíkom, do drevenej hladkej zárubne 100x55mm,PO EW 45-C, vrátane kovania, 1100x3200mm, podrobná špecifikácia podľa PD, pol. D5</t>
  </si>
  <si>
    <t>208473221</t>
  </si>
  <si>
    <t>279</t>
  </si>
  <si>
    <t>766661423R</t>
  </si>
  <si>
    <t>D+M protipožiarna interiérová do 2/3 presklená stena pož.bezp.2sklom, s 1kr.dverami otváravými v smere úniku s nadsvetlíkom, do drevenej hladkej zárubne 100x55mm,PO EW 45-C, vrátane kovania, 1100x3270mm, podrobná špecifikácia podľa PD, pol. D6</t>
  </si>
  <si>
    <t>-530554721</t>
  </si>
  <si>
    <t>280</t>
  </si>
  <si>
    <t>766662811</t>
  </si>
  <si>
    <t>Demontáž prahu dverí jednokrídlových,  -0,00100t</t>
  </si>
  <si>
    <t>1543687781</t>
  </si>
  <si>
    <t>281</t>
  </si>
  <si>
    <t>766662812</t>
  </si>
  <si>
    <t>Demontáž dverného krídla, dokovanie prahu dverí dvojkrídlových,  -0,00200t</t>
  </si>
  <si>
    <t>-129128931</t>
  </si>
  <si>
    <t>282</t>
  </si>
  <si>
    <t>766669113R</t>
  </si>
  <si>
    <t>Osadenie štetinového tesnenia dverí zafrézovaním do dpodnej hrany</t>
  </si>
  <si>
    <t>-1641808448</t>
  </si>
  <si>
    <t>0,95+0,9+0,8*5+0,7*6+0,6*4</t>
  </si>
  <si>
    <t>283</t>
  </si>
  <si>
    <t>273210000101</t>
  </si>
  <si>
    <t>ŠTETINOVÉ TESNENIE TVARU "U" PRE ZAFRÉZOVANIE DO SPONDEJ HRANY DVERÍ</t>
  </si>
  <si>
    <t>2031295084</t>
  </si>
  <si>
    <t>12,45*1,05 'Přepočítané koeficientom množstva</t>
  </si>
  <si>
    <t>284</t>
  </si>
  <si>
    <t>766694112</t>
  </si>
  <si>
    <t>Montáž parapetnej dosky drevenej šírky do 300 mm, dĺžky 1000-1600 mm</t>
  </si>
  <si>
    <t>303732491</t>
  </si>
  <si>
    <t>"Do1" 1</t>
  </si>
  <si>
    <t>"d2" 2*2</t>
  </si>
  <si>
    <t>285</t>
  </si>
  <si>
    <t>611550000401</t>
  </si>
  <si>
    <t>Drevený parapet š.250mm</t>
  </si>
  <si>
    <t>-1014432945</t>
  </si>
  <si>
    <t>"Do1" 1,24*1,02</t>
  </si>
  <si>
    <t>286</t>
  </si>
  <si>
    <t>611550000402</t>
  </si>
  <si>
    <t>Drevený parapet š.75mm</t>
  </si>
  <si>
    <t>1108784824</t>
  </si>
  <si>
    <t>"D2" 1,35*4*1,02</t>
  </si>
  <si>
    <t>287</t>
  </si>
  <si>
    <t>766694982</t>
  </si>
  <si>
    <t>Demontáž parapetnej dosky drevenej šírky nad 300 mm, dĺžky do 1600 mm, -0,004t</t>
  </si>
  <si>
    <t>-789478808</t>
  </si>
  <si>
    <t>"2.50"  1,16</t>
  </si>
  <si>
    <t>288</t>
  </si>
  <si>
    <t>766241002R</t>
  </si>
  <si>
    <t>D+M pomocných drevených schodov (dub) s krajnými schodnicami s hoblovaných fošní hr.55mm, šírka ramena 700mm, nástupnice hobľované dosky 40mm, bez podstupníc, podesta 700x900mm, vrátane 1stranného drev.zábradlia v=900mm so zvislým delením,pol. Sch</t>
  </si>
  <si>
    <t>-1231070890</t>
  </si>
  <si>
    <t>289</t>
  </si>
  <si>
    <t>766662112</t>
  </si>
  <si>
    <t>Montáž dverového krídla otočného jednokrídlového poldrážkového, do existujúcej zárubne, vrátane kovania</t>
  </si>
  <si>
    <t>-1545914832</t>
  </si>
  <si>
    <t>"Dk1" 1</t>
  </si>
  <si>
    <t>"D1" 1</t>
  </si>
  <si>
    <t>"D3" 1</t>
  </si>
  <si>
    <t>290</t>
  </si>
  <si>
    <t>611610000401</t>
  </si>
  <si>
    <t>Dvere vnútorné jednokrídlové, kazetové - CPL Laminát, kovanie kľučka so štítkom, zámok + wc poistka, z oboch strán madlo, výrez pre vetr. mriežku (dodávka VZT),  900x1970, podrob.špecifikácia podľa PD, pol. Di1</t>
  </si>
  <si>
    <t>1553159398</t>
  </si>
  <si>
    <t>291</t>
  </si>
  <si>
    <t>611610000402</t>
  </si>
  <si>
    <t>Dvere vnútorné jednokrídlové, kazetové - CPL Laminát, kovanie kľučka so štítkom, zámok FAB,  výrez pre vetr. mriežku (dodávka VZT),  800x1970, podrob.špecifikácia podľa PD, pol. D2i</t>
  </si>
  <si>
    <t>-1602886513</t>
  </si>
  <si>
    <t>292</t>
  </si>
  <si>
    <t>611610000402a</t>
  </si>
  <si>
    <t>Dvere vnútorné jednokrídlové, kazetové - CPL Laminát, kovanie kľučka so štítkom, zámok FAB,  výrez pre vetr. mriežku (dodávka VZT),  800x1970, podrob.špecifikácia podľa PD, pol. Dk1</t>
  </si>
  <si>
    <t>2032513319</t>
  </si>
  <si>
    <t>293</t>
  </si>
  <si>
    <t>611610000403</t>
  </si>
  <si>
    <t>Dvere vnútorné jednokrídlové, kazetové - CPL Laminát, kovanie kľučka so štítkom, zámok FAB,  výrez pre vetr. mriežku (dodávka VZT),  700x1970, podrob.špecifikácia podľa PD, pol. D3i</t>
  </si>
  <si>
    <t>831310473</t>
  </si>
  <si>
    <t>3+3</t>
  </si>
  <si>
    <t>294</t>
  </si>
  <si>
    <t>611610000404</t>
  </si>
  <si>
    <t>Dvere vnútorné jednokrídlové, kazetové - CPL Laminát, kovanie kľučka so štítkom, zámok FAB,  výrez pre vetr. mriežku (dodávka VZT),  600x1970, podrob.špecifikácia podľa PD, pol. D4i</t>
  </si>
  <si>
    <t>-1231143834</t>
  </si>
  <si>
    <t>295</t>
  </si>
  <si>
    <t>611610000405</t>
  </si>
  <si>
    <t>Dvere vnútorné jednokrídlové, kazetové - europrofil, 2/3zsklenie čírym sklom, kovanie kľučka so štítkom+ zámok FAB,  1100x2250mm, vrátane obložkovej zárubne, podrob.špecifikácia podľa PD, pol. D1</t>
  </si>
  <si>
    <t>1738989258</t>
  </si>
  <si>
    <t>296</t>
  </si>
  <si>
    <t>611610000406</t>
  </si>
  <si>
    <t>Dvere vnútorné jednokrídlové, kazetové - europrofil, kovanie kľučka so štítkom+ zámok FAB,  800x1970mm,vrátane rámovej zárubne, podrob.špecifikácia podľa PD, pol. D3</t>
  </si>
  <si>
    <t>173202675</t>
  </si>
  <si>
    <t>297</t>
  </si>
  <si>
    <t>766701111</t>
  </si>
  <si>
    <t>Montáž zárubní rámových pre dvere jednokrídlové</t>
  </si>
  <si>
    <t>1953759592</t>
  </si>
  <si>
    <t>"dodávka zárubne súčasťou dverí</t>
  </si>
  <si>
    <t>298</t>
  </si>
  <si>
    <t>766702111</t>
  </si>
  <si>
    <t>Montáž zárubní obložkových pre dvere jednokrídlové</t>
  </si>
  <si>
    <t>-1886007541</t>
  </si>
  <si>
    <t>299</t>
  </si>
  <si>
    <t>998766202</t>
  </si>
  <si>
    <t>Presun hmot pre konštrukcie stolárske v objektoch výšky nad 6 do 12 m</t>
  </si>
  <si>
    <t>303244984</t>
  </si>
  <si>
    <t>767</t>
  </si>
  <si>
    <t>Konštrukcie doplnkové kovové</t>
  </si>
  <si>
    <t>300</t>
  </si>
  <si>
    <t>767122111R</t>
  </si>
  <si>
    <t>Montáž hliníkovej zasklenej steny s príslušenstvom</t>
  </si>
  <si>
    <t>kpl</t>
  </si>
  <si>
    <t>56514107</t>
  </si>
  <si>
    <t>"ZS1-3</t>
  </si>
  <si>
    <t>301</t>
  </si>
  <si>
    <t>5530000ZS1</t>
  </si>
  <si>
    <t>Hliníková zasklená stena 3dielna , zasklenie izolačným 3sklom, (1725+1960+1725)x5050mm, vrátane hlníkového obkladu nosných stĺpov, podrobná špecifikácia podľa PD, pol. ZS1+ZS2+ZS3</t>
  </si>
  <si>
    <t>1898725745</t>
  </si>
  <si>
    <t>302</t>
  </si>
  <si>
    <t>767161110R</t>
  </si>
  <si>
    <t xml:space="preserve">D+M Schodiskové zábradlie v= 900mm – z kovaného železa, pol. Zb1  </t>
  </si>
  <si>
    <t>1247693526</t>
  </si>
  <si>
    <t>303</t>
  </si>
  <si>
    <t>767161111R</t>
  </si>
  <si>
    <t>D+M Zábradlie rozšírenia pavlače v= 1000mm – z kovaného železa, pol. Zb2</t>
  </si>
  <si>
    <t>-2018385316</t>
  </si>
  <si>
    <t>4,5</t>
  </si>
  <si>
    <t>304</t>
  </si>
  <si>
    <t>767590205</t>
  </si>
  <si>
    <t>Montáž čistiacej rohože gumovo - polypropylénovej na podlahu</t>
  </si>
  <si>
    <t>-772420666</t>
  </si>
  <si>
    <t>"RHG" 0,5*0,7*2</t>
  </si>
  <si>
    <t>"RHV" 1,0*1,6*2</t>
  </si>
  <si>
    <t>305</t>
  </si>
  <si>
    <t>697510002100</t>
  </si>
  <si>
    <t xml:space="preserve">Hliníková rohož  s vložkou z gumovej pílky, výška rohože 27 mm, </t>
  </si>
  <si>
    <t>519261558</t>
  </si>
  <si>
    <t>"RHG" 0,5*0,7*2*1,02</t>
  </si>
  <si>
    <t>306</t>
  </si>
  <si>
    <t>697510003400</t>
  </si>
  <si>
    <t>Hliníková rohož  vložkou z polypropylénového vlákna, výška rohože 27 mm,</t>
  </si>
  <si>
    <t>-895411939</t>
  </si>
  <si>
    <t>"RHV" 1,0*1,6*2*1,02</t>
  </si>
  <si>
    <t>307</t>
  </si>
  <si>
    <t>767590220</t>
  </si>
  <si>
    <t>Montáž hliníkového nábehového rámu  k čistiacim rohožiam</t>
  </si>
  <si>
    <t>877892272</t>
  </si>
  <si>
    <t>"RHG"  2*(0,5+0,7)*2</t>
  </si>
  <si>
    <t>"RHV" 2*(1,0+1,6)*2</t>
  </si>
  <si>
    <t>308</t>
  </si>
  <si>
    <t>697590000300</t>
  </si>
  <si>
    <t>Nábehový hliníkový rám  k rohožim , šírka: 65 mm</t>
  </si>
  <si>
    <t>-555100697</t>
  </si>
  <si>
    <t>15,2*1,02 'Přepočítané koeficientom množstva</t>
  </si>
  <si>
    <t>309</t>
  </si>
  <si>
    <t>767590830R</t>
  </si>
  <si>
    <t>Demontáž oceľového prístrešku zaskleného drôteným sklom,  -0,02000t</t>
  </si>
  <si>
    <t>-1287028564</t>
  </si>
  <si>
    <t>"XVII.</t>
  </si>
  <si>
    <t>3,0*2,2</t>
  </si>
  <si>
    <t>310</t>
  </si>
  <si>
    <t>767662110</t>
  </si>
  <si>
    <t>Montáž mreží pevných skrutkovaním</t>
  </si>
  <si>
    <t>688144974</t>
  </si>
  <si>
    <t xml:space="preserve">"Mr" </t>
  </si>
  <si>
    <t>1,16*2,97</t>
  </si>
  <si>
    <t>311</t>
  </si>
  <si>
    <t>5530000005</t>
  </si>
  <si>
    <t>Oceľové mreže z kovaného železa</t>
  </si>
  <si>
    <t>-1279983523</t>
  </si>
  <si>
    <t>312</t>
  </si>
  <si>
    <t>767995104</t>
  </si>
  <si>
    <t>Montáž ostatných atypických kovových stavebných doplnkových konštrukcií nad 20 do 50 kg</t>
  </si>
  <si>
    <t>201609912</t>
  </si>
  <si>
    <t>"OK podesty a pavlače</t>
  </si>
  <si>
    <t>674,83</t>
  </si>
  <si>
    <t>313</t>
  </si>
  <si>
    <t>5530000003</t>
  </si>
  <si>
    <t>Oceľová konštrukcia podesty a rozšírenia pavlače, 1xz ákl.náter</t>
  </si>
  <si>
    <t>889513142</t>
  </si>
  <si>
    <t>314</t>
  </si>
  <si>
    <t>767996804</t>
  </si>
  <si>
    <t>Demontáž ostatných doplnkov stavieb s hmotnosťou jednotlivých dielov konšt. nad 250 do 500 kg,  -0,00100t</t>
  </si>
  <si>
    <t>277211650</t>
  </si>
  <si>
    <t>"XXI. orientačná hmotnosť</t>
  </si>
  <si>
    <t>315</t>
  </si>
  <si>
    <t>998767202</t>
  </si>
  <si>
    <t>Presun hmôt pre kovové stavebné doplnkové konštrukcie v objektoch výšky nad 6 do 12 m</t>
  </si>
  <si>
    <t>-811313439</t>
  </si>
  <si>
    <t>771</t>
  </si>
  <si>
    <t>Podlahy z dlaždíc</t>
  </si>
  <si>
    <t>316</t>
  </si>
  <si>
    <t>771415014</t>
  </si>
  <si>
    <t>Montáž soklíkov z obkladačiek do tmelu výšky 100 mm</t>
  </si>
  <si>
    <t>-888338205</t>
  </si>
  <si>
    <t>"106b" (3,044+3,01+1,725+1,96+1,725)-0,9*3-1,6</t>
  </si>
  <si>
    <t>"107,116"  2*(5,36+2,49)+0,5*2+0,45*2+0,375*2+0,25*2-1,5--0,9-2,18</t>
  </si>
  <si>
    <t>"117" 2*(3,154+4,56)-0,5*2+0,35*2+0,5*2-0,9-1,5-1,0-1,14-0,95</t>
  </si>
  <si>
    <t>"118" 2*(2,24+2,09)-0,9-1,0-0,7</t>
  </si>
  <si>
    <t>"122"  2*(4,63+1,65+0,75)+0,2*2-0,8</t>
  </si>
  <si>
    <t>"123a" 2*(4,739+4,908)+0,3*2-3,085-0,8-0,95</t>
  </si>
  <si>
    <t>"123b" 2*(6,769+1,73)+0,3*2-3,085*2</t>
  </si>
  <si>
    <t>"212"  2*(2,87+2,992)-0,8-0,7-1,4</t>
  </si>
  <si>
    <t>"213" 2*(1,211+1,295)-0,6*2</t>
  </si>
  <si>
    <t>"215" 2*(4,78+2,0)+0,25*2-1,2-1,25-0,8</t>
  </si>
  <si>
    <t>"218" 2*(2,355+1,73)-0,6*2</t>
  </si>
  <si>
    <t>"220" 2*(2,9+4,05)-0,8-1,0</t>
  </si>
  <si>
    <t>"221" 2*(3,225+1,62)+0,6*2-1,0-0,8*2</t>
  </si>
  <si>
    <t>"222" 2*(3,225+2,47)-0,8</t>
  </si>
  <si>
    <t>"224"  (3,037+2,96)+0,5*2-1,0-2,0</t>
  </si>
  <si>
    <t>"225"2*(3,16+4,509)+0,5*2+0,45*2+0,35*2-1,16-1,07-1,14-1,25</t>
  </si>
  <si>
    <t>"226" 2*(1,46+2,7)-1,07-0,7*3</t>
  </si>
  <si>
    <t>317</t>
  </si>
  <si>
    <t>597640001301</t>
  </si>
  <si>
    <t>Soklík keramický výšky 100 mm</t>
  </si>
  <si>
    <t>-1881756933</t>
  </si>
  <si>
    <t>sokker*1,05</t>
  </si>
  <si>
    <t>318</t>
  </si>
  <si>
    <t>771575107</t>
  </si>
  <si>
    <t xml:space="preserve">Montáž podláh z dlaždíc keramických do tmelu </t>
  </si>
  <si>
    <t>1917155605</t>
  </si>
  <si>
    <t>"p1</t>
  </si>
  <si>
    <t>"116" 3,612</t>
  </si>
  <si>
    <t>"123a" 23,6</t>
  </si>
  <si>
    <t>"212" 8,8</t>
  </si>
  <si>
    <t>"213" 2,21</t>
  </si>
  <si>
    <t>"214" 2,72</t>
  </si>
  <si>
    <t>"215" 9,92</t>
  </si>
  <si>
    <t>"218" 4,07</t>
  </si>
  <si>
    <t>"219" 2,95</t>
  </si>
  <si>
    <t>"220" 12,23</t>
  </si>
  <si>
    <t>"221" 5,6</t>
  </si>
  <si>
    <t>"222" 7,91</t>
  </si>
  <si>
    <t>"225" 15,37</t>
  </si>
  <si>
    <t>"226" 3,93</t>
  </si>
  <si>
    <t>"227" 6,28</t>
  </si>
  <si>
    <t>"228" 2,9</t>
  </si>
  <si>
    <t>"229" 4,37</t>
  </si>
  <si>
    <t>"230" 7,05</t>
  </si>
  <si>
    <t>"p2</t>
  </si>
  <si>
    <t>"119" 4,56</t>
  </si>
  <si>
    <t>"120a" 3,55</t>
  </si>
  <si>
    <t>"120b" 3,55</t>
  </si>
  <si>
    <t>"122" 7,75</t>
  </si>
  <si>
    <t>"123b" 13,61-3,5</t>
  </si>
  <si>
    <t>"p3</t>
  </si>
  <si>
    <t>"107" 8,97</t>
  </si>
  <si>
    <t>"116" 7,43-3,612</t>
  </si>
  <si>
    <t>"117" 15,22</t>
  </si>
  <si>
    <t>"118" 4,92</t>
  </si>
  <si>
    <t>"p7</t>
  </si>
  <si>
    <t>"bývalý vstup do časti detská lit." 3,5</t>
  </si>
  <si>
    <t>319</t>
  </si>
  <si>
    <t>597740002501</t>
  </si>
  <si>
    <t>Protišmyková interiérová keramická dlažba (triedy R10) hr.9mm</t>
  </si>
  <si>
    <t>1923866213</t>
  </si>
  <si>
    <t>(p1+p2+p3+p7)*1,02</t>
  </si>
  <si>
    <t>320</t>
  </si>
  <si>
    <t>771576107</t>
  </si>
  <si>
    <t>Montáž podláh z dlaždíc keramických do tmelu flexibilného mrazuvzdorného</t>
  </si>
  <si>
    <t>1537020839</t>
  </si>
  <si>
    <t>"224" 8,54</t>
  </si>
  <si>
    <t>"106b" 8,27</t>
  </si>
  <si>
    <t>"p6</t>
  </si>
  <si>
    <t>"106a" 1,2*1,7</t>
  </si>
  <si>
    <t>1,7*(0,3+0,16)*8</t>
  </si>
  <si>
    <t>321</t>
  </si>
  <si>
    <t>597740001701</t>
  </si>
  <si>
    <t>Mrazuvzdorná a protišmyková keramická dlažba (tr.R11) hr.9mm</t>
  </si>
  <si>
    <t>885515144</t>
  </si>
  <si>
    <t>(p4+p5+p6)*1,02</t>
  </si>
  <si>
    <t>322</t>
  </si>
  <si>
    <t>597740001702</t>
  </si>
  <si>
    <t xml:space="preserve">Protišmyková schodisková hrana </t>
  </si>
  <si>
    <t>-1874446165</t>
  </si>
  <si>
    <t>8*1,75*1,02</t>
  </si>
  <si>
    <t>323</t>
  </si>
  <si>
    <t>597740001703</t>
  </si>
  <si>
    <t>Dilatačný profil pre dlažbu</t>
  </si>
  <si>
    <t>850618081</t>
  </si>
  <si>
    <t>(1,715+0,52+1,175+1,1)*1,02</t>
  </si>
  <si>
    <t>324</t>
  </si>
  <si>
    <t>998771202</t>
  </si>
  <si>
    <t>Presun hmôt pre podlahy z dlaždíc v objektoch výšky nad 6 do 12 m</t>
  </si>
  <si>
    <t>114087665</t>
  </si>
  <si>
    <t>775</t>
  </si>
  <si>
    <t>Podlahy vlysové a parketové</t>
  </si>
  <si>
    <t>325</t>
  </si>
  <si>
    <t>775411810</t>
  </si>
  <si>
    <t>Demontáž soklíkov alebo líšt pripevnených klincami,  -0,00100t</t>
  </si>
  <si>
    <t>979784650</t>
  </si>
  <si>
    <t>"XXXIII</t>
  </si>
  <si>
    <t>"2.48" 2*(5,92+4,26)-1,45*2</t>
  </si>
  <si>
    <t>"podlaha Pa</t>
  </si>
  <si>
    <t>"2.16"  2*(6,21+6,35)-1,385-1,25*2</t>
  </si>
  <si>
    <t>"2.17" 2*(3,04+6,38)-1,25-0,4*2</t>
  </si>
  <si>
    <t>"2.23"  (2*6,38+4,13)+0,325*2-1,385</t>
  </si>
  <si>
    <t>326</t>
  </si>
  <si>
    <t>775413220</t>
  </si>
  <si>
    <t>Montáž prechodovej lišty priskrutkovaním</t>
  </si>
  <si>
    <t>-81189249</t>
  </si>
  <si>
    <t>327</t>
  </si>
  <si>
    <t>611990001100</t>
  </si>
  <si>
    <t>Lišta prechodová skrutkovacia, šírka 40 mm,s hladkým povrchom</t>
  </si>
  <si>
    <t>-524451369</t>
  </si>
  <si>
    <t>pl*1,02</t>
  </si>
  <si>
    <t>328</t>
  </si>
  <si>
    <t>775511800</t>
  </si>
  <si>
    <t>Demontáž lepených drevených podláh vlysových, mozaikových, parketových, vrátane líšt -0,0150t</t>
  </si>
  <si>
    <t>353157814</t>
  </si>
  <si>
    <t>"2.48" 5,92*4,26</t>
  </si>
  <si>
    <t>329</t>
  </si>
  <si>
    <t>775413120</t>
  </si>
  <si>
    <t>Montáž podlahových soklíkov alebo líšt obvodových skrutkovaním</t>
  </si>
  <si>
    <t>1663870460</t>
  </si>
  <si>
    <t>"2.23"  2*(6,38+4,13)+0,325*2-1,385</t>
  </si>
  <si>
    <t>"Ns1</t>
  </si>
  <si>
    <t>"1.27"  2*(4,31+1,7)-0,8</t>
  </si>
  <si>
    <t>330</t>
  </si>
  <si>
    <t>283410017800</t>
  </si>
  <si>
    <t>Lišta soklová PVC farba biela</t>
  </si>
  <si>
    <t>1819810245</t>
  </si>
  <si>
    <t>sokpvc*1,02</t>
  </si>
  <si>
    <t>331</t>
  </si>
  <si>
    <t>611990004200</t>
  </si>
  <si>
    <t>Lišta soklová- drevená, typ: profil, drevený masív,dub, buk a parený buk (30x18 mm) dĺž. 2,0 a viac m</t>
  </si>
  <si>
    <t>-1557178753</t>
  </si>
  <si>
    <t>sokdrev*1,02</t>
  </si>
  <si>
    <t>332</t>
  </si>
  <si>
    <t>775511957R</t>
  </si>
  <si>
    <t>Doplnenie podláh vlysových lepených všetkých druhov, v ploche do  5 m2</t>
  </si>
  <si>
    <t>855835288</t>
  </si>
  <si>
    <t xml:space="preserve">"pa" </t>
  </si>
  <si>
    <t>"2.23" 1</t>
  </si>
  <si>
    <t>333</t>
  </si>
  <si>
    <t>775550080</t>
  </si>
  <si>
    <t>Montáž podlahy z laminátových a drevených parkiet, šírka do 190 mm, položená voľne</t>
  </si>
  <si>
    <t>1736734175</t>
  </si>
  <si>
    <t>"ns1</t>
  </si>
  <si>
    <t>334</t>
  </si>
  <si>
    <t>611980002200</t>
  </si>
  <si>
    <t>Laminátové parkety  lxšxhr 1285x195x8 mm</t>
  </si>
  <si>
    <t>1226597940</t>
  </si>
  <si>
    <t>ns1*1,02</t>
  </si>
  <si>
    <t>335</t>
  </si>
  <si>
    <t>775591900</t>
  </si>
  <si>
    <t>Ostatné opravy na nášľapnej ploche brúsenie podláh ručné základné</t>
  </si>
  <si>
    <t>-54289416</t>
  </si>
  <si>
    <t>"2.17" 19,64</t>
  </si>
  <si>
    <t>336</t>
  </si>
  <si>
    <t>775591902R</t>
  </si>
  <si>
    <t>Ostatné opravy na nášľapnej ploche brúsenie podláh strojné s 2x voskovaním</t>
  </si>
  <si>
    <t>1566730443</t>
  </si>
  <si>
    <t>337</t>
  </si>
  <si>
    <t>775592111</t>
  </si>
  <si>
    <t>Montáž parozábrany pod plávajúce podlahy - fólia PE</t>
  </si>
  <si>
    <t>-1661171541</t>
  </si>
  <si>
    <t>338</t>
  </si>
  <si>
    <t>-998434744</t>
  </si>
  <si>
    <t>ns1*1,03</t>
  </si>
  <si>
    <t>339</t>
  </si>
  <si>
    <t>775592141</t>
  </si>
  <si>
    <t>Montáž podložky vyrovnávacej a tlmiacej penovej hr. 3 mm pod plávajúce podlahy</t>
  </si>
  <si>
    <t>2095212265</t>
  </si>
  <si>
    <t>340</t>
  </si>
  <si>
    <t>283230008600</t>
  </si>
  <si>
    <t>Podložka Mirelon z PE pod plávajúce podlahy, hr. 3 mm, AZ FLEX</t>
  </si>
  <si>
    <t>598871760</t>
  </si>
  <si>
    <t>341</t>
  </si>
  <si>
    <t>998775202</t>
  </si>
  <si>
    <t>Presun hmôt pre podlahy vlysové a parketové v objektoch výšky nad 6 do 12 m</t>
  </si>
  <si>
    <t>268560466</t>
  </si>
  <si>
    <t>776</t>
  </si>
  <si>
    <t>Podlahy povlakové</t>
  </si>
  <si>
    <t>342</t>
  </si>
  <si>
    <t>776401800</t>
  </si>
  <si>
    <t>Demontáž soklíkov alebo líšt</t>
  </si>
  <si>
    <t>1163818005</t>
  </si>
  <si>
    <t>"XXXI</t>
  </si>
  <si>
    <t>"2.51" 2*(3,0+2,3)-1,0+0,5*2</t>
  </si>
  <si>
    <t>"2.49" 2*(5,855+4,192)-1,45</t>
  </si>
  <si>
    <t>"2.50" 2*(4,509+3,0)-1,25-0,8+0,4*4</t>
  </si>
  <si>
    <t>343</t>
  </si>
  <si>
    <t>776511820</t>
  </si>
  <si>
    <t>Odstránenie povlakových podláh z nášľapnej plochy lepených s podložkou,  -0,00100t</t>
  </si>
  <si>
    <t>-1964223887</t>
  </si>
  <si>
    <t>"1.48" 5,92*4,26</t>
  </si>
  <si>
    <t>"2.51" 3,0*2,305</t>
  </si>
  <si>
    <t>"2.50" 4,509*3,15</t>
  </si>
  <si>
    <t>"247" 6,98*2,5</t>
  </si>
  <si>
    <t>"249" 5,855*(4,192+4,13)*0,5</t>
  </si>
  <si>
    <t>"245" 1,73*2,27</t>
  </si>
  <si>
    <t>"236" 1,99*2,991</t>
  </si>
  <si>
    <t>"XXXII</t>
  </si>
  <si>
    <t>"1.49" 23,603</t>
  </si>
  <si>
    <t>"1.48" 13,366</t>
  </si>
  <si>
    <t>5,92*4,26</t>
  </si>
  <si>
    <t>777</t>
  </si>
  <si>
    <t>Podlahy syntetické</t>
  </si>
  <si>
    <t>344</t>
  </si>
  <si>
    <t>777690010</t>
  </si>
  <si>
    <t>Akrylátový náter dvojnásobný s penetráciou, pre ľahké zaťaženie, odolný vykurovacím olejom, pre pochôdzne plochy</t>
  </si>
  <si>
    <t>-1943258451</t>
  </si>
  <si>
    <t>"p8</t>
  </si>
  <si>
    <t>1,92*1,6</t>
  </si>
  <si>
    <t>2*(1,92+1,6)*0,1</t>
  </si>
  <si>
    <t>345</t>
  </si>
  <si>
    <t>998777202</t>
  </si>
  <si>
    <t>Presun hmôt pre podlahy syntetické v objektoch výšky nad 6 do 12 m</t>
  </si>
  <si>
    <t>-479329790</t>
  </si>
  <si>
    <t>781</t>
  </si>
  <si>
    <t>Obklady</t>
  </si>
  <si>
    <t>346</t>
  </si>
  <si>
    <t>781445017</t>
  </si>
  <si>
    <t xml:space="preserve">Montáž obkladov vnútor. stien z obkladačiek kladených do tmelu </t>
  </si>
  <si>
    <t>-1775971629</t>
  </si>
  <si>
    <t>2*(2,035+2,24)*2,35</t>
  </si>
  <si>
    <t>2*(2,085+1,7)*3,3</t>
  </si>
  <si>
    <t>-0,7*1,97*2</t>
  </si>
  <si>
    <t>2*(2,1+1,7)*2,35</t>
  </si>
  <si>
    <t>2*(2,724+2,5)*2,2</t>
  </si>
  <si>
    <t>2*(1,57+1,73)*2,2</t>
  </si>
  <si>
    <t>2*(2,532+2,5)*2,2</t>
  </si>
  <si>
    <t>2*(2,532+1,765)*2,2</t>
  </si>
  <si>
    <t>2*(1,645+1,765)*2,2</t>
  </si>
  <si>
    <t>(0,7+1,4)*1,5</t>
  </si>
  <si>
    <t>2*(1,74+1,295)*2,2</t>
  </si>
  <si>
    <t>2*(1,74+1,57)*2,2</t>
  </si>
  <si>
    <t>347</t>
  </si>
  <si>
    <t>781675102</t>
  </si>
  <si>
    <t>Montáž obkladov parapetov z dlaždíc keramických do tmelu, akákoľvek veľkosť</t>
  </si>
  <si>
    <t>-1226607141</t>
  </si>
  <si>
    <t>0,98*0,25</t>
  </si>
  <si>
    <t>348</t>
  </si>
  <si>
    <t>59764000030</t>
  </si>
  <si>
    <t xml:space="preserve">Obkladačky keramické </t>
  </si>
  <si>
    <t>-1511728757</t>
  </si>
  <si>
    <t>obkl*1,02</t>
  </si>
  <si>
    <t>obklpar*1,02</t>
  </si>
  <si>
    <t>349</t>
  </si>
  <si>
    <t>781491111R</t>
  </si>
  <si>
    <t>Montáž plastových profilov pre obklad do tmelu - roh steny</t>
  </si>
  <si>
    <t>615741389</t>
  </si>
  <si>
    <t>350</t>
  </si>
  <si>
    <t>998781202</t>
  </si>
  <si>
    <t>Presun hmôt pre obklady keramické v objektoch výšky nad 6 do 12 m</t>
  </si>
  <si>
    <t>-817801248</t>
  </si>
  <si>
    <t>783</t>
  </si>
  <si>
    <t>Nátery</t>
  </si>
  <si>
    <t>351</t>
  </si>
  <si>
    <t>783201812</t>
  </si>
  <si>
    <t>Odstránenie starých náterov z kovových stavebných doplnkových konštrukcií oceľovou kefou</t>
  </si>
  <si>
    <t>64640694</t>
  </si>
  <si>
    <t>"Dk1" (0,8+1,97*2)*0,25</t>
  </si>
  <si>
    <t>352</t>
  </si>
  <si>
    <t>783225100</t>
  </si>
  <si>
    <t>Nátery kov.stav.doplnk.konštr. syntetické na vzduchu schnúce dvojnás. 1x s emailov. - 105µm</t>
  </si>
  <si>
    <t>1281758381</t>
  </si>
  <si>
    <t>"oc1" 0,6*2,0*2</t>
  </si>
  <si>
    <t>"ok podesty a pavlače" 674,83*0,045</t>
  </si>
  <si>
    <t>"mont.nosník VŠ" 2,13*12,9*0,045</t>
  </si>
  <si>
    <t>"ns1-I160" 4,65*2*15,8*0,045</t>
  </si>
  <si>
    <t>"ns2-I160" 3,45*15,8*0,045</t>
  </si>
  <si>
    <t>"zárubne</t>
  </si>
  <si>
    <t>(0,9+1,97*2)*0,25</t>
  </si>
  <si>
    <t>(0,8+1,97*2)*0,25*(3+1)</t>
  </si>
  <si>
    <t>(0,7+1,97*2)*0,25*(3+3)</t>
  </si>
  <si>
    <t>(0,6+1,97*2)*0,25*4</t>
  </si>
  <si>
    <t>353</t>
  </si>
  <si>
    <t>783226100</t>
  </si>
  <si>
    <t>Nátery kov.stav.doplnk.konštr. syntetické na vzduchu schnúce základný - 35µm</t>
  </si>
  <si>
    <t>-1574960870</t>
  </si>
  <si>
    <t>354</t>
  </si>
  <si>
    <t>783726300</t>
  </si>
  <si>
    <t>Nátery tesárskych konštrukcií syntetické na vzduchu schnúce lazurovacím lakom 3x lakovaním</t>
  </si>
  <si>
    <t>456664079</t>
  </si>
  <si>
    <t>355</t>
  </si>
  <si>
    <t>783782404</t>
  </si>
  <si>
    <t>Nátery tesárskych konštrukcií, povrchová impregnácia proti drevokaznému hmyzu, hubám a plesniam, jednonásobná</t>
  </si>
  <si>
    <t>-345684543</t>
  </si>
  <si>
    <t>2*(0,15+0,15)*(6,0+3,6+1,8)</t>
  </si>
  <si>
    <t>2*(0,15+0,1)*(14,0+4,0)</t>
  </si>
  <si>
    <t>2*(0,05+0,05)*14,0</t>
  </si>
  <si>
    <t>2*(0,05+0,03)*69,345</t>
  </si>
  <si>
    <t>"dr.schody</t>
  </si>
  <si>
    <t>2*(0,1+0,15)*8,0</t>
  </si>
  <si>
    <t>2*(0,1+0,1)*(2,0+1,6)</t>
  </si>
  <si>
    <t>2*(0,05+0,25)*3,0</t>
  </si>
  <si>
    <t>2*(0,025+0,25)*2,8</t>
  </si>
  <si>
    <t>2*(0,05+0,05)*5,0</t>
  </si>
  <si>
    <t>0,9*2</t>
  </si>
  <si>
    <t>"priečka</t>
  </si>
  <si>
    <t>2*(0,1+0,1)*10,2</t>
  </si>
  <si>
    <t>2*(0,06+0,1)*(3,12+5,05+5,4)</t>
  </si>
  <si>
    <t>"p5,p6</t>
  </si>
  <si>
    <t>2*(0,05+0,05)*36</t>
  </si>
  <si>
    <t>356</t>
  </si>
  <si>
    <t>783894612</t>
  </si>
  <si>
    <t>Náter farbami ekologickými riediteľnými vodou SADAKRINOM bielym pre náter sadrokartón. stropov 2x</t>
  </si>
  <si>
    <t>-1873948395</t>
  </si>
  <si>
    <t>357</t>
  </si>
  <si>
    <t>783894622</t>
  </si>
  <si>
    <t>Náter farbami ekologickými riediteľnými vodou SADAKRINOM pre náter sadrokartón. stien 2x</t>
  </si>
  <si>
    <t>1791684582</t>
  </si>
  <si>
    <t>"1.17" 4,5*3,45-1,35*1,4*2-1,1*2,25</t>
  </si>
  <si>
    <t>"1.18" 1,99*2,12</t>
  </si>
  <si>
    <t>"1.22" (2*0,75+0,125)*3,54</t>
  </si>
  <si>
    <t>"1.23a" 4,5*3,45-1,35*1,4*2-1,1*2,25</t>
  </si>
  <si>
    <t>2,992*3,3-1,4*1,5</t>
  </si>
  <si>
    <t>(1,295+1,74)*(3,3-2,2)</t>
  </si>
  <si>
    <t>(1,57+1,74)*(3,3-2,2)</t>
  </si>
  <si>
    <t xml:space="preserve">"2.18" </t>
  </si>
  <si>
    <t>1,73*3,3</t>
  </si>
  <si>
    <t>1,73*(3,3-2,2)</t>
  </si>
  <si>
    <t>4,2*3,75</t>
  </si>
  <si>
    <t>(1,62*2+3,225)*3,3</t>
  </si>
  <si>
    <t>(2,47*2+3,225)*3,75</t>
  </si>
  <si>
    <t>(1,765+2,47)*(3,3-2,2)</t>
  </si>
  <si>
    <t>2,5*(3,3-2,2)</t>
  </si>
  <si>
    <t>2,5*3,3*2</t>
  </si>
  <si>
    <t>784</t>
  </si>
  <si>
    <t>Maľby</t>
  </si>
  <si>
    <t>358</t>
  </si>
  <si>
    <t>784401801</t>
  </si>
  <si>
    <t>Odstránenie malieb obrúsením a oprášením, výšky do 3,80 m</t>
  </si>
  <si>
    <t>-270124438</t>
  </si>
  <si>
    <t>stenyA*1,1</t>
  </si>
  <si>
    <t>stenyAx*1,1</t>
  </si>
  <si>
    <t>359</t>
  </si>
  <si>
    <t>784410100</t>
  </si>
  <si>
    <t>Penetrovanie jednonásobné jemnozrnných podkladov výšky do 3,80 m</t>
  </si>
  <si>
    <t>-795745980</t>
  </si>
  <si>
    <t>"malby stierky</t>
  </si>
  <si>
    <t>stenyB*1,1</t>
  </si>
  <si>
    <t>360</t>
  </si>
  <si>
    <t>784452371</t>
  </si>
  <si>
    <t>Maľby z maliarskych zmesí Primalex, Farmal, ručne nanášané tónované dvojnásobné na jemnozrnný podklad výšky do 3,80 m</t>
  </si>
  <si>
    <t>601575623</t>
  </si>
  <si>
    <t>Práce a dodávky M</t>
  </si>
  <si>
    <t>33-M</t>
  </si>
  <si>
    <t>Montáže dopravných zariadení, skladových zariadení a váh</t>
  </si>
  <si>
    <t>361</t>
  </si>
  <si>
    <t>330030044R</t>
  </si>
  <si>
    <t>D+M osobného výťahu LC HYDRO Space (alebo ekvivalent),druh AC1, nosnosť  630kg/8osôb, 2 stanice /2 nástupištia, simplex,pohon elektrický, hydraulický s softstartom , pohonom pre plynulý rozbeh a dojazd , kovová šachta v pôvodnej výť.šachte</t>
  </si>
  <si>
    <t>sbr</t>
  </si>
  <si>
    <t>1001478368</t>
  </si>
  <si>
    <t>362</t>
  </si>
  <si>
    <t>330030330R</t>
  </si>
  <si>
    <t>D+M zvislej schodiskovej plošiny, Z300, nosnosť 300kg, pohon elektromechanický reťazový, rýchlosť 0,11ms-1, zdvih 1300mm, 2 zastávky. rozmery 1400x1050mm</t>
  </si>
  <si>
    <t>1652171008</t>
  </si>
  <si>
    <t>HZS</t>
  </si>
  <si>
    <t>Hodinové zúčtovacie sadzby</t>
  </si>
  <si>
    <t>363</t>
  </si>
  <si>
    <t>HZS000111</t>
  </si>
  <si>
    <t>Stavebno montážne práce menej náročne, pomocné alebo manupulačné (Tr 1) v rozsahu viac ako 8 hodín</t>
  </si>
  <si>
    <t>hod</t>
  </si>
  <si>
    <t>512</t>
  </si>
  <si>
    <t>713082805</t>
  </si>
  <si>
    <t>"vysekanie drážok, rýh a prestupov</t>
  </si>
  <si>
    <t>"nepredvídané práce</t>
  </si>
  <si>
    <t>VRN</t>
  </si>
  <si>
    <t>Vedľajšie rozpočtové náklady</t>
  </si>
  <si>
    <t>VRN06</t>
  </si>
  <si>
    <t>Zariadenie staveniska</t>
  </si>
  <si>
    <t>364</t>
  </si>
  <si>
    <t>000600011</t>
  </si>
  <si>
    <t xml:space="preserve">Zariadenie staveniska </t>
  </si>
  <si>
    <t>1024</t>
  </si>
  <si>
    <t>-1988357348</t>
  </si>
  <si>
    <t>002 - Elektroinštalácia</t>
  </si>
  <si>
    <t>Časť:</t>
  </si>
  <si>
    <t>001 - Elektoinštalácia</t>
  </si>
  <si>
    <t>.</t>
  </si>
  <si>
    <t xml:space="preserve">    21-M - Elektromontáže</t>
  </si>
  <si>
    <t xml:space="preserve">    OST - Ostatné</t>
  </si>
  <si>
    <t>21-M</t>
  </si>
  <si>
    <t>Elektromontáže</t>
  </si>
  <si>
    <t>210010033</t>
  </si>
  <si>
    <t>Rúrka elektroinšt. ohybná kovová, "Kopex", uložená voľne alebo pod omietkou typ 2423, 23 mm</t>
  </si>
  <si>
    <t>3450509900</t>
  </si>
  <si>
    <t>I-Spojka SM 25 sivá</t>
  </si>
  <si>
    <t>3450710300</t>
  </si>
  <si>
    <t>Rúrka FXP 25</t>
  </si>
  <si>
    <t>210010035</t>
  </si>
  <si>
    <t>Rúrka elektroinšt. ohybná kovová, "Kopex", uložená voľne alebo pod omietkou typ 2436, 36 mm</t>
  </si>
  <si>
    <t>3450510400</t>
  </si>
  <si>
    <t>I-Spojka SM 40 sivá</t>
  </si>
  <si>
    <t>3450728010</t>
  </si>
  <si>
    <t>Rúrka FXP 40</t>
  </si>
  <si>
    <t>210010301</t>
  </si>
  <si>
    <t>Škatuľa prístrojová bez zapojenia (1901, KP 68, KZ 3)</t>
  </si>
  <si>
    <t>3450906510</t>
  </si>
  <si>
    <t>Krabica  KU 68-1901</t>
  </si>
  <si>
    <t>210010321</t>
  </si>
  <si>
    <t>Škatuľa odbočná s vičkom , svorkovnicou vč.zapojenia</t>
  </si>
  <si>
    <t>3450907510</t>
  </si>
  <si>
    <t>Krabica  KU 68-1903</t>
  </si>
  <si>
    <t>210010322</t>
  </si>
  <si>
    <t>Škatuľa odbočná s viečkom, svorkovnicou vč. zapojenia (KR 97) kruhová</t>
  </si>
  <si>
    <t>3450911000</t>
  </si>
  <si>
    <t>Krabica  KR-97</t>
  </si>
  <si>
    <t>210010323</t>
  </si>
  <si>
    <t>Škatuľa odbočná s viečkom, svorkovnicou vč. zapojenia (KR 125) štvorcová</t>
  </si>
  <si>
    <t>3450913500</t>
  </si>
  <si>
    <t>Krabica  KR-125</t>
  </si>
  <si>
    <t>210010502</t>
  </si>
  <si>
    <t>Osadenie lustrovej svorky vč. zapojenia do 3 x 4</t>
  </si>
  <si>
    <t>3450612900</t>
  </si>
  <si>
    <t>Svorka 6311-07</t>
  </si>
  <si>
    <t>210100001</t>
  </si>
  <si>
    <t>Ukončenie vodičov v rozvádzač. vč. zapojenia a vodičovej koncovky do 2.5 mm2</t>
  </si>
  <si>
    <t>3452104700</t>
  </si>
  <si>
    <t>G-kabl.oko CU   2,5x4 KU-L</t>
  </si>
  <si>
    <t>210100259</t>
  </si>
  <si>
    <t>Ukončenie celoplastových káblov zmrašť. záklopkou alebo páskou do 5 x 10 mm2</t>
  </si>
  <si>
    <t>3438150510</t>
  </si>
  <si>
    <t>izolačná páska čierna 10m x 19mm  typ:  FEK10</t>
  </si>
  <si>
    <t>3438153000</t>
  </si>
  <si>
    <t>izolačná páska zeleno-žltá 10m x 19mm  typ:  ZS10</t>
  </si>
  <si>
    <t>210110041</t>
  </si>
  <si>
    <t>Spínač polozapustený a zapustený vč.zapojenia jednopólový - radenie 1</t>
  </si>
  <si>
    <t>3450201280</t>
  </si>
  <si>
    <t>Spínač 1    3553-01289 B2    matná biela</t>
  </si>
  <si>
    <t>210110043</t>
  </si>
  <si>
    <t>Spínač polozapustený a zapustený vč.zapojenia sériový prep.stried. - radenie 5 A</t>
  </si>
  <si>
    <t>3450201430</t>
  </si>
  <si>
    <t>Prepínač 5    3553-05289 B1    lesklá biela</t>
  </si>
  <si>
    <t>3450324600</t>
  </si>
  <si>
    <t>Zásuvka 5514-2235 dvoj.</t>
  </si>
  <si>
    <t>210110045</t>
  </si>
  <si>
    <t>Spínač polozapustený a zapustený vč.zapojenia stried.prep.- radenie 6</t>
  </si>
  <si>
    <t>3450202910</t>
  </si>
  <si>
    <t>Prístroj prepínača    3558-A06340    6,6So</t>
  </si>
  <si>
    <t>3450204680</t>
  </si>
  <si>
    <t>Kryt kolísky    3558C-A651 B1    lesklá biela</t>
  </si>
  <si>
    <t>3450204890</t>
  </si>
  <si>
    <t>Jednorámček    3901A-B10 B    biela</t>
  </si>
  <si>
    <t>210110046</t>
  </si>
  <si>
    <t>Spínač polozapustený a zapustený vč.zapojenia krížový prep.- radenie 7</t>
  </si>
  <si>
    <t>3450204730</t>
  </si>
  <si>
    <t>Kryt kolísky delený    3558C-A652 B1    lesklá biela</t>
  </si>
  <si>
    <t>210110082</t>
  </si>
  <si>
    <t>Sporáková prípojka typ 39563 - 23C, pre zapuste nú montáž vč. tlejivky</t>
  </si>
  <si>
    <t>3450201140</t>
  </si>
  <si>
    <t>Šporáková prípojka    3425A-0344 B    biela</t>
  </si>
  <si>
    <t>210111012</t>
  </si>
  <si>
    <t>Domová zásuvka polozapustený a zapustený</t>
  </si>
  <si>
    <t>210111031</t>
  </si>
  <si>
    <t>Domová zásuvka v krabici pre vonkajšie prostredie 10/16 A 250 V 2P + Z</t>
  </si>
  <si>
    <t>3450330200</t>
  </si>
  <si>
    <t>Zásuvka 5517-2750</t>
  </si>
  <si>
    <t>210190003</t>
  </si>
  <si>
    <t>Montáž oceľolechovej rozvodnice do váhy 100 kg</t>
  </si>
  <si>
    <t>3570169500</t>
  </si>
  <si>
    <t>Rozvádzač RP 4</t>
  </si>
  <si>
    <t>3570169200</t>
  </si>
  <si>
    <t>Rozvádzač RP 3</t>
  </si>
  <si>
    <t>3570169000</t>
  </si>
  <si>
    <t>Rozvádzač RP 2</t>
  </si>
  <si>
    <t>210200011</t>
  </si>
  <si>
    <t>Svietidlo žiarovkové - typ 211 22 01 - 2 x 60 W, bytové stropné</t>
  </si>
  <si>
    <t>3480461600</t>
  </si>
  <si>
    <t>Svietidlo STILPLAST 5512</t>
  </si>
  <si>
    <t>210200027</t>
  </si>
  <si>
    <t>Svietidlo žiarovkové - typ 213 02 01 - 60 W, nástenné, obj. B 22</t>
  </si>
  <si>
    <t>3480013651</t>
  </si>
  <si>
    <t>Svietidlo  PHILIPS  širokožiariaci reflektor GPK 100 WB s pohyb.senzorom</t>
  </si>
  <si>
    <t>210200040</t>
  </si>
  <si>
    <t>Svietidlo žiarovkové - typ 213 16 02 - 25+25 W, s čer veným pruhom</t>
  </si>
  <si>
    <t>3480214900</t>
  </si>
  <si>
    <t>Svietidlo C.PIKOLUX  9W</t>
  </si>
  <si>
    <t>210200054</t>
  </si>
  <si>
    <t>Svietidlo žiarovkové - typ 217 02 02 - 100 W, vstav.</t>
  </si>
  <si>
    <t>3480217200</t>
  </si>
  <si>
    <t>Svietidlo DOVNILGHT 2x18W</t>
  </si>
  <si>
    <t>210201021</t>
  </si>
  <si>
    <t>Svietidlo žiarivkové - typ 231 33 04 - 2 x 40 W,strop né s krytom</t>
  </si>
  <si>
    <t>3480188601</t>
  </si>
  <si>
    <t>Svietidlo B žiarivkové vstavvané IP 20, 2x18W, TC-DEL/TEL, EB A2.9003 DOWNLIGHT PRO 211</t>
  </si>
  <si>
    <t>Kus</t>
  </si>
  <si>
    <t>3480188602</t>
  </si>
  <si>
    <t>Svietidlo B žiarivkové vstavvané IP44, 2x18W, TC-DEL/TEL, EB A2.9003 DOWNLIGHT PRO 211</t>
  </si>
  <si>
    <t>210201029</t>
  </si>
  <si>
    <t>Svietidlo žiarivkové - typ 231 44 50 - 4 x 40 W,strop né s mriežkou</t>
  </si>
  <si>
    <t>3480010009</t>
  </si>
  <si>
    <t>Svietidlo  SEC WEGA -E-4x14W T5</t>
  </si>
  <si>
    <t>210220325</t>
  </si>
  <si>
    <t>Svorka na ekvipotenciálnu prípojnicu</t>
  </si>
  <si>
    <t>3540201900</t>
  </si>
  <si>
    <t>Svorkovnica EPS+OBO</t>
  </si>
  <si>
    <t>210220452</t>
  </si>
  <si>
    <t>Ochranné pospájanie v práčovniach, kúpeľniach, pevne uložené Cu 4-16mm2</t>
  </si>
  <si>
    <t>3410404700</t>
  </si>
  <si>
    <t>Vodič medený CY 10   zz</t>
  </si>
  <si>
    <t>3410405300</t>
  </si>
  <si>
    <t>Vodič medený CY 16   zz</t>
  </si>
  <si>
    <t>210270801</t>
  </si>
  <si>
    <t>Označovací káblový štítok z PVC rozmer 4x8cm(15-22 znak.)</t>
  </si>
  <si>
    <t>210290751</t>
  </si>
  <si>
    <t>Montáž motorického spotrebiča,ventilátora do  1.5 kW</t>
  </si>
  <si>
    <t>4290009001</t>
  </si>
  <si>
    <t>Ventilátor VORTICE</t>
  </si>
  <si>
    <t>210800101</t>
  </si>
  <si>
    <t>Kábel uložený pod omietkou CYKY 2 x 1,5</t>
  </si>
  <si>
    <t>3410103000</t>
  </si>
  <si>
    <t>Kábel silový medený CYKY  2Ax01,5</t>
  </si>
  <si>
    <t>210800105</t>
  </si>
  <si>
    <t>Kábel uložený pod omietkou CYKY 3 x 1,5</t>
  </si>
  <si>
    <t>3410106300</t>
  </si>
  <si>
    <t>Kábel silový medený CYKY  3Cx01,5</t>
  </si>
  <si>
    <t>210800106</t>
  </si>
  <si>
    <t>Kábel uložený pod omietkou CYKY 3 x 2,5</t>
  </si>
  <si>
    <t>3410106500</t>
  </si>
  <si>
    <t>Kábel silový medený CYKY  3Cx02,5</t>
  </si>
  <si>
    <t>210800109</t>
  </si>
  <si>
    <t>Kábel uložený pod omietkou CYKY 4 x 1,5</t>
  </si>
  <si>
    <t>3410108500</t>
  </si>
  <si>
    <t>Kábel silový medený CYKY  4Dx01,5</t>
  </si>
  <si>
    <t>210800115</t>
  </si>
  <si>
    <t>Kábel uložený pod omietkou CYKY 5 x 1,5</t>
  </si>
  <si>
    <t>3410109200</t>
  </si>
  <si>
    <t>Kábel silový medený CYKY  5Cx01,5</t>
  </si>
  <si>
    <t>2108100542</t>
  </si>
  <si>
    <t>Silový kábel 750 - 1000 V /mm2/ pevne uložený CYKY-CYKYm 750 V 5Cx10</t>
  </si>
  <si>
    <t>3410109700</t>
  </si>
  <si>
    <t>Kábel silový medený CYKY  5Cx10</t>
  </si>
  <si>
    <t>2108100571</t>
  </si>
  <si>
    <t>Silový kábel 750 - 1000 V /mm2/ pevne uložený CYKY-CYKYm 750 V 5x6</t>
  </si>
  <si>
    <t>3410109500</t>
  </si>
  <si>
    <t>Kábel silový medený CYKY  5Cx06</t>
  </si>
  <si>
    <t>MD</t>
  </si>
  <si>
    <t>Mimostavenisková doprava</t>
  </si>
  <si>
    <t>MV</t>
  </si>
  <si>
    <t>Murárske výpomoci</t>
  </si>
  <si>
    <t>PD</t>
  </si>
  <si>
    <t>Presun dodávok</t>
  </si>
  <si>
    <t>PM</t>
  </si>
  <si>
    <t>Podružný materiál</t>
  </si>
  <si>
    <t>PPV</t>
  </si>
  <si>
    <t>Podiel pridružených výkonov</t>
  </si>
  <si>
    <t>OST</t>
  </si>
  <si>
    <t>Ostatné</t>
  </si>
  <si>
    <t>HZS-001</t>
  </si>
  <si>
    <t>Revízie  EZ</t>
  </si>
  <si>
    <t>262144</t>
  </si>
  <si>
    <t>HZS-002</t>
  </si>
  <si>
    <t>Práca montéra pri odpojení zariadenia od siete</t>
  </si>
  <si>
    <t>HZS-0091</t>
  </si>
  <si>
    <t>Demontáž a prepájacie práce EZ</t>
  </si>
  <si>
    <t>HZS-014</t>
  </si>
  <si>
    <t>Sekacie a buracie práce</t>
  </si>
  <si>
    <t>002 - Štruktúrovaná kabeláž</t>
  </si>
  <si>
    <t xml:space="preserve">    22-M - Montáže oznam. a zabezp. zariadení</t>
  </si>
  <si>
    <t>22-M</t>
  </si>
  <si>
    <t>Montáže oznam. a zabezp. zariadení</t>
  </si>
  <si>
    <t>220260002</t>
  </si>
  <si>
    <t>Škatuľa KP 68 pod omietku,upevnenie do pripraveného lôžka,zhot.otvorov,bez svoriek a zapojenia</t>
  </si>
  <si>
    <t>220260003</t>
  </si>
  <si>
    <t>Škatuľa KR 68 pod omietku,upevnenie do pripraveného lôžka,zhot.otvorov,bez svoriek a zapojenia</t>
  </si>
  <si>
    <t>220260008</t>
  </si>
  <si>
    <t>Škatuľa KT 250 pod omietku,upevnenie do pripraveného lôžka,zhot.otvorov,bez svoriek a zapojenia</t>
  </si>
  <si>
    <t>2202600081</t>
  </si>
  <si>
    <t>Spojovací Box Cat 5E</t>
  </si>
  <si>
    <t>220260532</t>
  </si>
  <si>
    <t>Rúrka Kopex D 23,montáž vr.napoj.krabíc,vývodiek,ulož.voľne alebo pod omietku do pripravenej drážky</t>
  </si>
  <si>
    <t>2202802211</t>
  </si>
  <si>
    <t>Káble bytové FTOP Cat 5E  uložené v rúrkach,lištách,bez odvieč.a zavieč.krabíc</t>
  </si>
  <si>
    <t>2202802212</t>
  </si>
  <si>
    <t>Káble DSL</t>
  </si>
  <si>
    <t>2202802213</t>
  </si>
  <si>
    <t>Káble STP Cat 6A</t>
  </si>
  <si>
    <t>2204900212</t>
  </si>
  <si>
    <t>Rozvádzač 19" 45U/ 600*800 s vent jednotkou</t>
  </si>
  <si>
    <t>2204900213</t>
  </si>
  <si>
    <t>Manažovatelný switch 48 port 1000/100</t>
  </si>
  <si>
    <t>2204900214</t>
  </si>
  <si>
    <t>Napáj zdroj UPS 600VA</t>
  </si>
  <si>
    <t>HZS-005</t>
  </si>
  <si>
    <t>Príprava ku komplexnému vyskúšaniu</t>
  </si>
  <si>
    <t>HZS-010</t>
  </si>
  <si>
    <t>Demontáž a prepájacie práce EZ -</t>
  </si>
  <si>
    <t>HZS-220</t>
  </si>
  <si>
    <t>Slaboprúdové rozvody a štruktorovaný kábeláž</t>
  </si>
  <si>
    <t>jedn</t>
  </si>
  <si>
    <t>HZS-2201</t>
  </si>
  <si>
    <t>Inštalácia , oživovanie test, obnova funčnosti</t>
  </si>
  <si>
    <t>003 - Rozvod EZS</t>
  </si>
  <si>
    <t>971024451</t>
  </si>
  <si>
    <t>Vybúranie otvoru v murive kamennom alebo zmiešanom plochy do 0,25 m2, hr. do 450mm -0,248 t</t>
  </si>
  <si>
    <t>973031612</t>
  </si>
  <si>
    <t>Vysekanie kapsy pre klátiky a škatule, veľkosti do 50x50x50 mm</t>
  </si>
  <si>
    <t>973031616</t>
  </si>
  <si>
    <t>Vysekanie kapsy pre klátiky a škatule, veľkosti do 100x100x50 mm -0,001 t</t>
  </si>
  <si>
    <t>974029121</t>
  </si>
  <si>
    <t>Vysekanie rýh v murive kamennom do hľ. 30 mm a š. do 70 mm -0,004 t</t>
  </si>
  <si>
    <t>974031121</t>
  </si>
  <si>
    <t>Vysekávanie rýh v akomkoľvek murive tehlovom na akúkoľvek maltu do hľ. 30 mm a š. do 70 mm -0,003 t</t>
  </si>
  <si>
    <t>974031123</t>
  </si>
  <si>
    <t>Vysekávanie rýh v akomkoľvek murive tehlovom na akúkoľvek maltu do hľ. 30 mm a š. do 150 mm-0,007 t</t>
  </si>
  <si>
    <t>974049221</t>
  </si>
  <si>
    <t>Vysekanie rýh v bet. stenách v priestore priľ. k str. konštr. hľ.30mm a šírky do 30mm-0,002 t</t>
  </si>
  <si>
    <t>974082272</t>
  </si>
  <si>
    <t>Vysekanie rýh pre vodiče v omietke stropov alebo klenieb v š. do 50 mm -0,002 t</t>
  </si>
  <si>
    <t>975078142</t>
  </si>
  <si>
    <t>Zamurovanie otvorov</t>
  </si>
  <si>
    <t>975078143</t>
  </si>
  <si>
    <t>Oprava vysekaných rýh</t>
  </si>
  <si>
    <t>2202802214</t>
  </si>
  <si>
    <t>Káble ALFA 8</t>
  </si>
  <si>
    <t>2202802461</t>
  </si>
  <si>
    <t>ústredňa GSM a LAN lomunikátorm AKU 18AH</t>
  </si>
  <si>
    <t>2202802462</t>
  </si>
  <si>
    <t>Zbernicový prístupný modul s klávesnicou</t>
  </si>
  <si>
    <t>2202802463</t>
  </si>
  <si>
    <t>Zbernicový  modul s klávesnicou  bezdrátový</t>
  </si>
  <si>
    <t>2202802464</t>
  </si>
  <si>
    <t>Ovládací segment</t>
  </si>
  <si>
    <t>2202802465</t>
  </si>
  <si>
    <t>akumlátor 12V 18Ah, 7Ah</t>
  </si>
  <si>
    <t>2202802466</t>
  </si>
  <si>
    <t>zbernicový modul</t>
  </si>
  <si>
    <t>003 - Vykurovanie - prízemie</t>
  </si>
  <si>
    <t xml:space="preserve">PSV - Práce a dodávky PSV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</si>
  <si>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</si>
  <si>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</si>
  <si>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</si>
  <si>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783 - Nátery   </t>
  </si>
  <si>
    <t xml:space="preserve">Práce a dodávky PSV   </t>
  </si>
  <si>
    <t>733</t>
  </si>
  <si>
    <t xml:space="preserve">Ústredné kúrenie - rozvodné potrubie   </t>
  </si>
  <si>
    <t>733110803</t>
  </si>
  <si>
    <t>Demontáž potrubia z oceľových rúrok závitových do DN 15,  -0,00100t</t>
  </si>
  <si>
    <t>733111103</t>
  </si>
  <si>
    <t>Potrubie z rúrok závitových oceľových bezšvových bežných nízkotlakových DN 15</t>
  </si>
  <si>
    <t>733190107</t>
  </si>
  <si>
    <t>Tlaková skúška potrubia z oceľových rúrok závitových</t>
  </si>
  <si>
    <t>733191923</t>
  </si>
  <si>
    <t>Oprava rozvodov potrubí -privarenie odbočky do DN 15</t>
  </si>
  <si>
    <t>998733203</t>
  </si>
  <si>
    <t>Presun hmôt pre rozvody potrubia v objektoch výšky nad 6 do 24 m</t>
  </si>
  <si>
    <t>734</t>
  </si>
  <si>
    <t xml:space="preserve">Ústredné kúrenie - armatúry   </t>
  </si>
  <si>
    <t>734200821</t>
  </si>
  <si>
    <t>Demontáž armatúry závitovej s dvomi závitmi do G 1/2 -0,00045t</t>
  </si>
  <si>
    <t>734209112</t>
  </si>
  <si>
    <t>Montáž závitovej armatúry s 2 závitmi do G 1/2</t>
  </si>
  <si>
    <t>551210004600392301</t>
  </si>
  <si>
    <t>Herz - Priamy ventil do spiatočky  RL-5  1 3623 01   DN15</t>
  </si>
  <si>
    <t>551210004600772367</t>
  </si>
  <si>
    <t>Herz - Priamy termostatický ventil TS-90-    1 7723 91   DN15</t>
  </si>
  <si>
    <t>998734203</t>
  </si>
  <si>
    <t>Presun hmôt pre armatúry v objektoch výšky nad 6 do 24 m</t>
  </si>
  <si>
    <t>735</t>
  </si>
  <si>
    <t xml:space="preserve">Ústredné kúrenie - vykurovacie telesá   </t>
  </si>
  <si>
    <t>735121810</t>
  </si>
  <si>
    <t>Demontáž radiátorov oceľových článkových,  -0,01057t</t>
  </si>
  <si>
    <t>735154141</t>
  </si>
  <si>
    <t>Montáž vykurovacieho telesa panelového dvojradového výšky 600 mm/ dĺžky 700-900 mm</t>
  </si>
  <si>
    <t>484530065900</t>
  </si>
  <si>
    <t>Teleso vykurovacie doskové dvojpanelové oceľové KORAD 22K, vxl 600x800 mm s bočným pripojením a dvoma konvektormi, U.S.STEEL KOSICE</t>
  </si>
  <si>
    <t>735154142</t>
  </si>
  <si>
    <t>Montáž vykurovacieho telesa panelového dvojradového výšky 600 mm/ dĺžky 1000-1200 mm</t>
  </si>
  <si>
    <t>484530066100</t>
  </si>
  <si>
    <t>Teleso vykurovacie doskové dvojpanelové oceľové KORAD 22K, vxl 600x1000 mm s bočným pripojením a dvoma konvektormi, U.S.STEEL KOSICE</t>
  </si>
  <si>
    <t>735154150</t>
  </si>
  <si>
    <t>Montáž vykurovacieho telesa panelového dvojradového výšky 900 mm/ dĺžky 400-600 mm</t>
  </si>
  <si>
    <t>484530067900</t>
  </si>
  <si>
    <t>Teleso vykurovacie doskové dvojpanelové oceľové KORAD 22K, vxl 900x500 mm s bočným pripojením a dvoma konvektormi, U.S.STEEL KOSICE</t>
  </si>
  <si>
    <t>735154221</t>
  </si>
  <si>
    <t>Montáž vykurovacieho telesa panelového trojradového výšky 400 mm/ dĺžky 700-900 mm</t>
  </si>
  <si>
    <t>484530071600</t>
  </si>
  <si>
    <t>Teleso vykurovacie doskové trojpanelové oceľové KORAD 33K, vxl 400x900 mm s bočným pripojením a troma konvektormi, U.S.STEEL KOSICE</t>
  </si>
  <si>
    <t>735154241</t>
  </si>
  <si>
    <t>Montáž vykurovacieho telesa panelového trojradového výšky 600 mm/ dĺžky 700-900 mm</t>
  </si>
  <si>
    <t>484530075100</t>
  </si>
  <si>
    <t>Teleso vykurovacie doskové trojpanelové oceľové KORAD 33K, vxl 600x800 mm s bočným pripojením a troma konvektormi, U.S.STEEL KOSICE</t>
  </si>
  <si>
    <t>735154250</t>
  </si>
  <si>
    <t>Montáž vykurovacieho telesa panelového trojradového výšky 900 mm/ dĺžky 400-600 mm</t>
  </si>
  <si>
    <t>484530077000</t>
  </si>
  <si>
    <t>Teleso vykurovacie doskové trojpanelové oceľové KORAD 33K, vxl 900x600 mm s bočným pripojením a troma konvektormi, U.S.STEEL KOSICE</t>
  </si>
  <si>
    <t>998735202</t>
  </si>
  <si>
    <t>Presun hmôt pre vykurovacie telesá v objektoch výšky nad 6 do 12 m</t>
  </si>
  <si>
    <t xml:space="preserve">Nátery   </t>
  </si>
  <si>
    <t>783424140</t>
  </si>
  <si>
    <t>Nátery kov.potr.a armatúr syntet. potrubie do DN 50 mm dvojnás. so základným náterom - 105µm</t>
  </si>
  <si>
    <t>004 - Vykurovanie- nová vetva (poschodie)</t>
  </si>
  <si>
    <t xml:space="preserve">ING. KOLLÁROVÁ   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</si>
  <si>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</si>
  <si>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</si>
  <si>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</si>
  <si>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783 - Dokončovacie práce - nátery</t>
  </si>
  <si>
    <t xml:space="preserve">    Ostatné - Ostatné</t>
  </si>
  <si>
    <t xml:space="preserve">    HZS - Hodinové zúčtovacie sadzby</t>
  </si>
  <si>
    <t>971033341</t>
  </si>
  <si>
    <t>Vybúranie otvoru v murive tehl. plochy do 0, 09 m2 hr.do 300 mm, -0,05700t</t>
  </si>
  <si>
    <t>971033351</t>
  </si>
  <si>
    <t>Vybúranie otvoru v murive tehl. plochy do 0, 09 m2 hr.do 450 mm, -0,08000t</t>
  </si>
  <si>
    <t>979011131</t>
  </si>
  <si>
    <t>Zvislá doprava sutiny po schodoch ručne do 3.5 m</t>
  </si>
  <si>
    <t>979011141</t>
  </si>
  <si>
    <t>Príplatok za každých ďalších 3.5 m</t>
  </si>
  <si>
    <t>Odvoz sutiny a vybúraných hmôt na skládku za každý ďalší 1 km</t>
  </si>
  <si>
    <t>Poplatok za skladovanie - betón, tehly, dlaždice (17 01 ), ostatné</t>
  </si>
  <si>
    <t>71348212101</t>
  </si>
  <si>
    <t>Montáž trubíc z PE, hr.15-20 mm,vnút.priemer do 38</t>
  </si>
  <si>
    <t>2837741542</t>
  </si>
  <si>
    <t>TUBOLIT izolácia - trubica 22/20</t>
  </si>
  <si>
    <t>2837741555</t>
  </si>
  <si>
    <t>TUBOLIT izolácia - trubica 28/20</t>
  </si>
  <si>
    <t>2837741568</t>
  </si>
  <si>
    <t>TUBOLIT izolácia - trubica 35/20</t>
  </si>
  <si>
    <t>Ústredné kúrenie, rozvodné potrubie</t>
  </si>
  <si>
    <t>733111113</t>
  </si>
  <si>
    <t>Potrubie z rúrok závitových oceľových bezšvových bežných strednotlakových DN 15</t>
  </si>
  <si>
    <t>733111114</t>
  </si>
  <si>
    <t>Potrubie z rúrok závitových oceľových bezšvových bežných strednotlakových DN 20</t>
  </si>
  <si>
    <t>733111115</t>
  </si>
  <si>
    <t>Potrubie z rúrok závitových oceľových bezšvových bežných strednotlakových DN 25</t>
  </si>
  <si>
    <t>733113113</t>
  </si>
  <si>
    <t>Potrubie z rúrok závitových Príplatok k cene za zhotovenie prípojky z oceľ. rúrok závitových DN 15</t>
  </si>
  <si>
    <t>733191925</t>
  </si>
  <si>
    <t>Oprava rozvodov potrubí -privarenie odbočky do DN 25</t>
  </si>
  <si>
    <t>Ústredné kúrenie, armatúry.</t>
  </si>
  <si>
    <t>7342091011</t>
  </si>
  <si>
    <t>Montáž závitovej armatúry s 1 závitom do G 1/2</t>
  </si>
  <si>
    <t>484890578001</t>
  </si>
  <si>
    <t>Vypúšťací guľový uzáver s hadicovým vývodom a uzáver.,mosadz 1/2</t>
  </si>
  <si>
    <t>484890683001</t>
  </si>
  <si>
    <t>Automatický odvzdušňovací ventil, zvislý + spätný ventil mosadz 1/2</t>
  </si>
  <si>
    <t>7342091121</t>
  </si>
  <si>
    <t>422846102501</t>
  </si>
  <si>
    <t>Herz ventil priamy TS-90-V 1/2"</t>
  </si>
  <si>
    <t>422846108701</t>
  </si>
  <si>
    <t>Herz ventil spiatočkový RL-5, priamy 1/2</t>
  </si>
  <si>
    <t>7342091151</t>
  </si>
  <si>
    <t>Montáž závitovej armatúry s 2 závitmi G 1</t>
  </si>
  <si>
    <t>5517400560</t>
  </si>
  <si>
    <t>Guľový kohút 1" voda</t>
  </si>
  <si>
    <t>Kód položky</t>
  </si>
  <si>
    <t>4849212765</t>
  </si>
  <si>
    <t>HERZ Priamy vyvažovací ventil STRÖMAX-GM DN 25</t>
  </si>
  <si>
    <t>734299951</t>
  </si>
  <si>
    <t>Montáž hlavice termostatického ovládania</t>
  </si>
  <si>
    <t>484921100601</t>
  </si>
  <si>
    <t>HERZ - Termostatická hlavica HERZ "MINI", 6 - 28 °C M 28x1,5</t>
  </si>
  <si>
    <t>Ústredné kúrenie, vykurov. telesá</t>
  </si>
  <si>
    <t>735000912</t>
  </si>
  <si>
    <t>Vyregulovanie dvojregulačného ventilu s termostatickým ovládaním</t>
  </si>
  <si>
    <t>735153300</t>
  </si>
  <si>
    <t>Príplatok k cene za odvzdušňovací ventil telies VSŽ s príplatkom 8 %</t>
  </si>
  <si>
    <t>735158120</t>
  </si>
  <si>
    <t>Vykurovacie telesá panelové, tlaková skúška telesa vodou VSŽ Košice dvojradového</t>
  </si>
  <si>
    <t>735159523</t>
  </si>
  <si>
    <t>Montáž vykurovacieho telesa VSŽ P90 dvojradového s odvzdušnením do 1200 mm</t>
  </si>
  <si>
    <t>súb</t>
  </si>
  <si>
    <t>484538030001</t>
  </si>
  <si>
    <t>Vykurovacie teleso doskové oceľové KORAD 22K 600x0500</t>
  </si>
  <si>
    <t>484538035001</t>
  </si>
  <si>
    <t>Vykurovacie teleso doskové oceľové KORAD 22K 600x0600</t>
  </si>
  <si>
    <t>484538040001</t>
  </si>
  <si>
    <t>Vykurovacie teleso doskové oceľové KORAD 22K 600x0700</t>
  </si>
  <si>
    <t>4845380450</t>
  </si>
  <si>
    <t>Vykurovacie teleso doskové oceľové KORAD 22K 600x0800</t>
  </si>
  <si>
    <t>4845380500</t>
  </si>
  <si>
    <t>Vykurovacie teleso doskové oceľové KORAD 22K 600x0900</t>
  </si>
  <si>
    <t>4845380600</t>
  </si>
  <si>
    <t>Vykurovacie teleso doskové oceľové KORAD 22K 600x1100</t>
  </si>
  <si>
    <t>484538520001</t>
  </si>
  <si>
    <t>Vykurovacie teleso doskové oceľové KORAD 33K 600x0700</t>
  </si>
  <si>
    <t>4845385250</t>
  </si>
  <si>
    <t>Vykurovacie teleso doskové oceľové KORAD 33K 600x0800</t>
  </si>
  <si>
    <t>48485417011</t>
  </si>
  <si>
    <t>Vykurovacie telesá KORAD Konzola nástenná</t>
  </si>
  <si>
    <t>sa da</t>
  </si>
  <si>
    <t>48485417021</t>
  </si>
  <si>
    <t>Vykurovacie telesá KORAD Odvzdušnenie 1/2" + Zátka 1/2"</t>
  </si>
  <si>
    <t>735159524</t>
  </si>
  <si>
    <t>Montáž vykurovacieho telesa VSŽ P90 dvojradového s odvzdušnením do 2040mm</t>
  </si>
  <si>
    <t>4845380750</t>
  </si>
  <si>
    <t>Vykurovacie teleso doskové oceľové KORAD 22K 600x1400</t>
  </si>
  <si>
    <t>735191910</t>
  </si>
  <si>
    <t>Napustenie vody do vykurovacieho systému vrátane potrubia o v. pl. vykurovacích telies</t>
  </si>
  <si>
    <t>735494811</t>
  </si>
  <si>
    <t>Vypúšťanie vody z vykurovacích sústav o v. pl. vykurovacích telies</t>
  </si>
  <si>
    <t>767995101</t>
  </si>
  <si>
    <t>Montáž ostatných atypických kovových stavebných doplnkových konštrukcií do 5 kg</t>
  </si>
  <si>
    <t>132103100001</t>
  </si>
  <si>
    <t>Doplnkové konštrukcia</t>
  </si>
  <si>
    <t>Dokončovacie práce - nátery</t>
  </si>
  <si>
    <t>Nátery kov.potr.a armatúr syntet. do DN 50 mm farby bielej dvojnás. so základným náterom</t>
  </si>
  <si>
    <t>783424340</t>
  </si>
  <si>
    <t>Nátery kov.potr.a armatúr syntet. do DN 50 mm farby bielej dvojnás. 1x email a základný náter</t>
  </si>
  <si>
    <t>HZS01</t>
  </si>
  <si>
    <t>Vykurovacia skúška</t>
  </si>
  <si>
    <t>HZS02</t>
  </si>
  <si>
    <t>Hydraulické vyregulovanie systému</t>
  </si>
  <si>
    <t>005 - Zdravotechnika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</si>
  <si>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</si>
  <si>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</si>
  <si>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</si>
  <si>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6 - Úpravy povrchov, podlahy, osadenie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</si>
  <si>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</si>
  <si>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</si>
  <si>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</si>
  <si>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    711 - Izolácie proti vode a vlhkosti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</si>
  <si>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</si>
  <si>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</si>
  <si>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</si>
  <si>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</si>
  <si>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Práce a dodávky HSV   </t>
  </si>
  <si>
    <t xml:space="preserve">Zemné práce   </t>
  </si>
  <si>
    <t>131201201</t>
  </si>
  <si>
    <t>Výkop zapaženej jamy v hornine 3, do 100 m3</t>
  </si>
  <si>
    <t>131201209</t>
  </si>
  <si>
    <t>Príplatok za lepivosť pri hĺbení zapažených jám a zárezov s urovnaním dna v hornine 3</t>
  </si>
  <si>
    <t>132201109</t>
  </si>
  <si>
    <t>Príplatok k cene za lepivosť pri hĺbení rýh šírky do 600 mm zapažených i nezapažených s urovnaním dna v hornine 3</t>
  </si>
  <si>
    <t>132201201</t>
  </si>
  <si>
    <t>Výkop ryhy šírky 600-2000mm horn.3 do 100m3</t>
  </si>
  <si>
    <t>139711101</t>
  </si>
  <si>
    <t>Výkop v uzavretých priestoroch s naložením výkopu na dopravný prostriedok v hornine 1 až 4</t>
  </si>
  <si>
    <t>162201101</t>
  </si>
  <si>
    <t>Vodorovné premiestnenie výkopku z horniny 1-4 do 20m</t>
  </si>
  <si>
    <t>583310001300</t>
  </si>
  <si>
    <t>Kamenivo ťažené hrubé frakcia 8-16 mm, STN EN 13043</t>
  </si>
  <si>
    <t>175101102</t>
  </si>
  <si>
    <t>Obsyp potrubia sypaninou z vhodných hornín 1 až 4 s prehodením sypaniny</t>
  </si>
  <si>
    <t>583310000700</t>
  </si>
  <si>
    <t>Kamenivo ťažené drobné frakcia 0-4 mm, STN EN 13043</t>
  </si>
  <si>
    <t xml:space="preserve">Vodorovné konštrukcie   </t>
  </si>
  <si>
    <t>411387531</t>
  </si>
  <si>
    <t>Zabetónov. otvoru s plochou do 0, 25 m2, v stropoch zo železobetónu a tvárnicových a v klenbách</t>
  </si>
  <si>
    <t>451572111</t>
  </si>
  <si>
    <t>Lôžko pod potrubie, stoky a drobné objekty, v otvorenom výkope z kameniva drobného ťaženého 0-4 mm</t>
  </si>
  <si>
    <t>451573111</t>
  </si>
  <si>
    <t>Lôžko pod potrubie, stoky a drobné objekty, v otvorenom výkope z piesku a štrkopiesku do 63 mm</t>
  </si>
  <si>
    <t xml:space="preserve">Úpravy povrchov, podlahy, osadenie   </t>
  </si>
  <si>
    <t>611421111</t>
  </si>
  <si>
    <t>Oprava vnútorných vápenných omietok stropov železobetónových rovných tvárnicových a klenieb, opravovaná plocha 5 %,hrubá</t>
  </si>
  <si>
    <t>612401291</t>
  </si>
  <si>
    <t>Omietka jednotlivých malých plôch vnútorných stien akoukoľvek maltou nad 0, 09 do 0,25 m2</t>
  </si>
  <si>
    <t>612403399</t>
  </si>
  <si>
    <t>Hrubá výplň rýh na stenách akoukoľvek maltou, akejkoľvek šírky ryhy</t>
  </si>
  <si>
    <t>612421111</t>
  </si>
  <si>
    <t>Oprava vnútorných vápenných omietok stien, opravovaná plocha do 5 %,hrubá</t>
  </si>
  <si>
    <t>631315611</t>
  </si>
  <si>
    <t>Mazanina z betónu prostého (m3) tr. C 16/20 hr.nad 120 do 240 mm</t>
  </si>
  <si>
    <t>632450205</t>
  </si>
  <si>
    <t>Cementový poter Weber - Terranova, weber.bat estrich, triedy CT-C20-F4, hr. 30 mm</t>
  </si>
  <si>
    <t xml:space="preserve">Rúrové vedenie   </t>
  </si>
  <si>
    <t>871324024</t>
  </si>
  <si>
    <t>Montáž kanalizačného PP potrubia hladkého plnostenného SN 12 DN 160</t>
  </si>
  <si>
    <t>286140003100</t>
  </si>
  <si>
    <t>Rúra Acaro PP SW - s dvojhrdlovou spojkou SN 12, DN 160 dĺ. 6 m hladká pre gravitačnú kanalizáciu, WAVIN</t>
  </si>
  <si>
    <t>871354026</t>
  </si>
  <si>
    <t>Montáž kanalizačného PP potrubia hladkého plnostenného SN 12 DN 200</t>
  </si>
  <si>
    <t>286140003400</t>
  </si>
  <si>
    <t>Rúra Acaro PP SW - s dvojhrdlovou spojkou SN 12, DN 200 dĺ. 6 m hladká pre gravitačnú kanalizáciu, WAVIN</t>
  </si>
  <si>
    <t>877324004</t>
  </si>
  <si>
    <t>Montáž kanalizačného PP kolena DN 160</t>
  </si>
  <si>
    <t>286540069700</t>
  </si>
  <si>
    <t>Koleno KG 2000 PP, DN 160x45° hladké pre gravitačnú kanalizáciu, WAVIN</t>
  </si>
  <si>
    <t>877324028</t>
  </si>
  <si>
    <t>Montáž kanalizačnej PP odbočky DN 160</t>
  </si>
  <si>
    <t>286540118200</t>
  </si>
  <si>
    <t>Odbočka 45° KG 2000 PP, DN 160/160 hladká pre gravitačnú kanalizáciu, WAVIN</t>
  </si>
  <si>
    <t>877324052</t>
  </si>
  <si>
    <t>Montáž kanalizačnej PP redukcie DN 160/125</t>
  </si>
  <si>
    <t>286540083500</t>
  </si>
  <si>
    <t>Redukcia KG 2000 PP, DN 160/125 hladká pre gravitačnú kanalizáciu, WAVIN</t>
  </si>
  <si>
    <t>877354006</t>
  </si>
  <si>
    <t>Montáž kanalizačného PP kolena DN 200</t>
  </si>
  <si>
    <t>286540070200</t>
  </si>
  <si>
    <t>Koleno KG 2000 PP, DN 200x45° hladké pre gravitačnú kanalizáciu, WAVIN</t>
  </si>
  <si>
    <t>877354054</t>
  </si>
  <si>
    <t>Montáž kanalizačnej PP redukcie DN 200/160</t>
  </si>
  <si>
    <t>286540083600</t>
  </si>
  <si>
    <t>Redukcia KG 2000 PP, DN 200/160 hladká pre gravitačnú kanalizáciu, WAVIN</t>
  </si>
  <si>
    <t>877354104</t>
  </si>
  <si>
    <t>Montáž kanalizačnej PP presuvky DN 200</t>
  </si>
  <si>
    <t>286540153000</t>
  </si>
  <si>
    <t>Presuvka KG 2000 PP, DN 200 hladká pre gravitačnú kanalizáciu, WAVIN</t>
  </si>
  <si>
    <t>894810012</t>
  </si>
  <si>
    <t>Montáž plastovej revíznej kanalizačnej šachty 1000 PP, výška šachty 2 m, s roznášacím prstencom a poklopom</t>
  </si>
  <si>
    <t>286610041900</t>
  </si>
  <si>
    <t>Šachtové dno prietočné DN 200x90° s výkyvom, ku kanalizačnej revíznej šachte TEGRA 1000 NG, pre hladké potrubia KG, PP, WAVIN</t>
  </si>
  <si>
    <t>286610045500</t>
  </si>
  <si>
    <t>Vlnovcová šachtová rúra kanalizačná TEGRA 1000, dĺžka 6 m, PP, WAVIN</t>
  </si>
  <si>
    <t>286610046100</t>
  </si>
  <si>
    <t>Prechodový konus 600/1000 mm ku kanalizačnej revíznej šachte TEGRA 1000 NG, materiál: PP, WAVIN</t>
  </si>
  <si>
    <t>286610047200</t>
  </si>
  <si>
    <t>Rebrík s 6 nášľapnými stupňami, dĺžky 1,63 m, ku kanalizačnej revíznej šachte TEGRA 1000 NG, sklolaminát, WAVIN</t>
  </si>
  <si>
    <t>286610047300</t>
  </si>
  <si>
    <t>Set príslušenstva k rebríku (obruč + 2 úchyty) ku kanalizačnej revíznej šachte TEGRA 1000 NG, WAVIN</t>
  </si>
  <si>
    <t>286710036000</t>
  </si>
  <si>
    <t>Gumové tesnenie šachtovej rúry 1000 ku kanalizačnej revíznej šachte TEGRA 1000, WAVIN</t>
  </si>
  <si>
    <t>552410002100</t>
  </si>
  <si>
    <t>Poklop liatinový T 600 A15, WAVIN</t>
  </si>
  <si>
    <t>592240009400</t>
  </si>
  <si>
    <t>Betónový roznášací prstenec 1100/680/150 ku kanalizačnej šachte TEGRA 600/1000 NG, WAVIN</t>
  </si>
  <si>
    <t xml:space="preserve">Ostatné konštrukcie a práce-búranie   </t>
  </si>
  <si>
    <t>965042141</t>
  </si>
  <si>
    <t>Búranie podkladov pod dlažby, liatych dlažieb a mazanín,betón alebo liaty asfalt hr.do 100 mm, plochy nad 4 m2 -2,20000t</t>
  </si>
  <si>
    <t>965042241</t>
  </si>
  <si>
    <t>Búranie podkladov pod dlažby, liatych dlažieb a mazanín,betón,liaty asfalt hr.nad 100 mm, plochy nad 4 m2 -2,20000t</t>
  </si>
  <si>
    <t>971033331</t>
  </si>
  <si>
    <t>Vybúranie otvoru v murive tehl. plochy do 0,09 m2 hr. do 150 mm,  -0,02600t</t>
  </si>
  <si>
    <t>971033371</t>
  </si>
  <si>
    <t>Vybúranie otvoru v murive tehl. plochy do 0,09 m2 hr. do 750 mm,  -0,13200t</t>
  </si>
  <si>
    <t>972054241</t>
  </si>
  <si>
    <t>Vybúranie otvoru v stropoch a klenbách železob. plochy do 0,09 m2, hr. nad 120 mm,  -0,03200t</t>
  </si>
  <si>
    <t>974031165</t>
  </si>
  <si>
    <t>Vysekávanie rýh v akomkoľvek murive tehlovom na akúkoľvek maltu do hĺbky 150 mm a š. do 200 mm,  -0,05400t</t>
  </si>
  <si>
    <t>974042555</t>
  </si>
  <si>
    <t>Vysekanie rýh v betónovej dlažbe do hĺbky 100 mm a šírky do 200 mm,  -0,04600t</t>
  </si>
  <si>
    <t xml:space="preserve">Presun hmôt HSV   </t>
  </si>
  <si>
    <t>998271201</t>
  </si>
  <si>
    <t>Presun hmôt pre kanalizácie hĺbené murované vrátane drobných objektov v otvorenom výkope</t>
  </si>
  <si>
    <t xml:space="preserve">Izolácie proti vode a vlhkosti   </t>
  </si>
  <si>
    <t>711111001</t>
  </si>
  <si>
    <t>Zhotovenie izolácie proti zemnej vlhkosti vodorovná náterom penetračným za studena</t>
  </si>
  <si>
    <t>246170000900</t>
  </si>
  <si>
    <t>Lak asfaltový ALP-PENETRAL SN v sudoch</t>
  </si>
  <si>
    <t>711141559</t>
  </si>
  <si>
    <t>Zhotovenie  izolácie proti zemnej vlhkosti a tlakovej vode vodorovná NAIP pritavením</t>
  </si>
  <si>
    <t>628310001000</t>
  </si>
  <si>
    <t>Pás asfaltový HYDROBIT V 60 S 35 pre spodné vrstvy hydroizolačných systémov, ICOPAL</t>
  </si>
  <si>
    <t>998711201</t>
  </si>
  <si>
    <t>Presun hmôt pre izoláciu proti vode v objektoch výšky do 6 m</t>
  </si>
  <si>
    <t xml:space="preserve">Izolácie tepelné   </t>
  </si>
  <si>
    <t>713482111</t>
  </si>
  <si>
    <t>Montáž trubíc z PE, hr.do 10 mm,vnút.priemer do 38 mm</t>
  </si>
  <si>
    <t>283310001100</t>
  </si>
  <si>
    <t>Izolačná PE trubica TUBOLIT DG 18x9 mm (d potrubia x hr. izolácie), nadrezaná, AZ FLEX</t>
  </si>
  <si>
    <t>283310001300</t>
  </si>
  <si>
    <t>Izolačná PE trubica TUBOLIT DG 22x9 mm (d potrubia x hr. izolácie), nadrezaná, AZ FLEX</t>
  </si>
  <si>
    <t>283310002900</t>
  </si>
  <si>
    <t>Izolačná PE trubica TUBOLIT DG 22x13 mm (d potrubia x hr. izolácie), nadrezaná, AZ FLEX</t>
  </si>
  <si>
    <t>283310001500</t>
  </si>
  <si>
    <t>Izolačná PE trubica TUBOLIT DG 28x9 mm (d potrubia x hr. izolácie), nadrezaná, AZ FLEX</t>
  </si>
  <si>
    <t>283310001600</t>
  </si>
  <si>
    <t>Izolačná PE trubica TUBOLIT DG 35x9 mm (d potrubia x hr. izolácie), nadrezaná, AZ FLEX</t>
  </si>
  <si>
    <t>283310002700</t>
  </si>
  <si>
    <t>Izolačná PE trubica TUBOLIT DG 18x13 mm (d potrubia x hr. izolácie), nadrezaná, AZ FLEX</t>
  </si>
  <si>
    <t>713482112</t>
  </si>
  <si>
    <t>Montáž trubíc z PE, hr.do 10 mm,vnút.priemer 39-70 mm</t>
  </si>
  <si>
    <t>283310001800</t>
  </si>
  <si>
    <t>Izolačná PE trubica TUBOLIT DG 42x9 mm (d potrubia x hr. izolácie), nadrezaná, AZ FLEX</t>
  </si>
  <si>
    <t>283310001900</t>
  </si>
  <si>
    <t>Izolačná PE trubica TUBOLIT DG 48x9 mm (d potrubia x hr. izolácie), nadrezaná, AZ FLEX</t>
  </si>
  <si>
    <t>998713203</t>
  </si>
  <si>
    <t>Presun hmôt pre izolácie tepelné v objektoch výšky nad 12 m do 24 m</t>
  </si>
  <si>
    <t>721</t>
  </si>
  <si>
    <t xml:space="preserve">Zdravotechnika - vnútorná kanalizácia   </t>
  </si>
  <si>
    <t>721140802</t>
  </si>
  <si>
    <t>Demontáž potrubia z liatinových rúr odpadového alebo dažďového do DN 100,  -0,01492t</t>
  </si>
  <si>
    <t>721171112</t>
  </si>
  <si>
    <t>Potrubie z PVC - U odpadové ležaté hrdlové D 160x3, 9</t>
  </si>
  <si>
    <t>721172109</t>
  </si>
  <si>
    <t>Potrubie z PVC - U odpadové zvislé hrdlové D 110x2, 2</t>
  </si>
  <si>
    <t>721172111</t>
  </si>
  <si>
    <t>Potrubie z PVC - U odpadové zvislé hrdlové D 140x2, 8</t>
  </si>
  <si>
    <t>721173204</t>
  </si>
  <si>
    <t>Potrubie z PVC - U odpadné pripájacie D 40x1, 8</t>
  </si>
  <si>
    <t>721173205</t>
  </si>
  <si>
    <t>Potrubie z PVC - U odpadné pripájacie D 50x1, 8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</si>
  <si>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</si>
  <si>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</si>
  <si>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</si>
  <si>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</si>
  <si>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</si>
  <si>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</si>
  <si>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721242120</t>
  </si>
  <si>
    <t>Lapač strešných splavenín plastový univerzálny priamy 300x155/110</t>
  </si>
  <si>
    <t>721290111</t>
  </si>
  <si>
    <t>Ostatné - skúška tesnosti kanalizácie v objektoch vodou do DN 125</t>
  </si>
  <si>
    <t>721290823</t>
  </si>
  <si>
    <t>Vnútrostav. premiestnenie vybúraných hmôt vnútor. kanal. vodorovne do 100 m z budov vysokých do 24 m</t>
  </si>
  <si>
    <t>998721203</t>
  </si>
  <si>
    <t>Presun hmôt pre vnútornú kanalizáciu v objektoch výšky nad 12 do 24 m</t>
  </si>
  <si>
    <t xml:space="preserve">Zdravotechnika - vnútorný vodovod   </t>
  </si>
  <si>
    <t>722131914</t>
  </si>
  <si>
    <t>Oprava vodovodného potrubia závitového vsadenie odbočky do potrubia DN 32</t>
  </si>
  <si>
    <t>722150203</t>
  </si>
  <si>
    <t>Potrubie z oceľ. rúrok závit.asfalt. a jutovaných bezšvík.bežných 11 353.0, 10 004.00 DN 25</t>
  </si>
  <si>
    <t>722150204</t>
  </si>
  <si>
    <t>Potrubie z oceľ. rúrok závit.asfalt. a jutovaných bezšvík.bežných 11 353.0, 10 004.00 DN 32</t>
  </si>
  <si>
    <t>722150205</t>
  </si>
  <si>
    <t>Potrubie z oceľ. rúrok závit.asfalt. a jutovaných bezšvík.bežných 11 353.0, 10 004.00 DN 40</t>
  </si>
  <si>
    <t>722171130</t>
  </si>
  <si>
    <t>Potrubie z plastických rúr PeX D16/2,0 lisovaním</t>
  </si>
  <si>
    <t>722171132</t>
  </si>
  <si>
    <t>Potrubie z plastických rúr PeX D20/2,0 lisovaním</t>
  </si>
  <si>
    <t>722171133</t>
  </si>
  <si>
    <t>Potrubie z plastických rúr PeX D26/3,0 lisovaním</t>
  </si>
  <si>
    <t>722171134</t>
  </si>
  <si>
    <t>Potrubie z plastických rúr PeX D32/3,0 lisovaním</t>
  </si>
  <si>
    <t>722221010</t>
  </si>
  <si>
    <t>Montáž guľového kohúta závitového priameho pre vodu G 1/2</t>
  </si>
  <si>
    <t>551110013700</t>
  </si>
  <si>
    <t>Guľový uzáver pre vodu Perfecta, 1/2" FF, páčka, niklovaná mosadz, IVAR</t>
  </si>
  <si>
    <t>722221015</t>
  </si>
  <si>
    <t>Montáž guľového kohúta závitového priameho pre vodu G 3/4</t>
  </si>
  <si>
    <t>551110013800</t>
  </si>
  <si>
    <t>Guľový uzáver pre vodu Perfecta, 3/4" FF, páčka, niklovaná mosadz, IVAR</t>
  </si>
  <si>
    <t>722221020</t>
  </si>
  <si>
    <t>Montáž guľového kohúta závitového priameho pre vodu G 1</t>
  </si>
  <si>
    <t>551110013900</t>
  </si>
  <si>
    <t>Guľový uzáver pre vodu Perfecta, 1" FF, páčka, niklovaná mosadz, IVAR</t>
  </si>
  <si>
    <t>722221025</t>
  </si>
  <si>
    <t>Montáž guľového kohúta závitového priameho pre vodu G 5/4</t>
  </si>
  <si>
    <t>551110014000</t>
  </si>
  <si>
    <t>Guľový uzáver pre vodu Perfecta, 5/4" FF, páčka, niklovaná mosadz, IVAR</t>
  </si>
  <si>
    <t>722221030</t>
  </si>
  <si>
    <t>Montáž guľového kohúta závitového priameho pre vodu G 6/4</t>
  </si>
  <si>
    <t>551110014100</t>
  </si>
  <si>
    <t>Guľový uzáver pre vodu Perfecta, 6/4" FF, páčka, niklovaná mosadz, IVAR</t>
  </si>
  <si>
    <t>722250005</t>
  </si>
  <si>
    <t>Montáž hydrantového systému s tvarovo stálou hadicou D 25</t>
  </si>
  <si>
    <t>449150001000</t>
  </si>
  <si>
    <t>Hydrantový systém s tvarovo stálou hadicou D 25 PH-PLUS, hadica 30 m, skriňa 710x710x245 mm, presklenné dvierka, prúdnica ekv. 10</t>
  </si>
  <si>
    <t>722290215</t>
  </si>
  <si>
    <t>Tlaková skúška vodovodného potrubia hrdlového alebo prírubového do DN 100</t>
  </si>
  <si>
    <t>722290234</t>
  </si>
  <si>
    <t>Prepláchnutie a dezinfekcia vodovodného potrubia do DN 80</t>
  </si>
  <si>
    <t>998722203</t>
  </si>
  <si>
    <t>Presun hmôt pre vnútorný vodovod v objektoch výšky nad 12 do 24 m</t>
  </si>
  <si>
    <t xml:space="preserve">Zdravotechnika - zariaďovacie predmety   </t>
  </si>
  <si>
    <t>725110814</t>
  </si>
  <si>
    <t>Demontáž záchoda odsávacieho alebo kombinačného,  -0,03420t</t>
  </si>
  <si>
    <t>725119307</t>
  </si>
  <si>
    <t>Montáž záchodovej misy kombinovanej s rovným odpadom</t>
  </si>
  <si>
    <t>642340001100</t>
  </si>
  <si>
    <t>Kombinované WC keramické ZETA, rozmer 645x355x760 mm, hlboké splachovanie, vodorovný odpad, bočné napúštanie, JIKA</t>
  </si>
  <si>
    <t>554330000100</t>
  </si>
  <si>
    <t>Záchodové sedadlo OLYMP bez poklopu, rozmer 376x436 mm, duroplast s antibakteriálnou úpravou, biela, JIKA</t>
  </si>
  <si>
    <t>725129201</t>
  </si>
  <si>
    <t>Montáž pisoáru keramického bez splachovacej nádrže</t>
  </si>
  <si>
    <t>642510000500</t>
  </si>
  <si>
    <t>Pisoár KORINT, rozmer 360x305x470 mm, keramika, JIKA</t>
  </si>
  <si>
    <t>725210821</t>
  </si>
  <si>
    <t>Demontáž umývadiel alebo umývadielok bez výtokovej armatúry,  -0,01946t</t>
  </si>
  <si>
    <t>725219401</t>
  </si>
  <si>
    <t>Montáž umývadla na skrutky do muriva, bez výtokovej armatúry</t>
  </si>
  <si>
    <t>642110006100</t>
  </si>
  <si>
    <t>Umývadlo keramické ZETA-50, rozmer 440x550x205 mm, biela, JIKA</t>
  </si>
  <si>
    <t>725291113</t>
  </si>
  <si>
    <t>Montaž doplnkov zariadení kúpeľní a záchodov, drobné predmety (držiak na WC-papier, mydelnička)</t>
  </si>
  <si>
    <t>552280013000</t>
  </si>
  <si>
    <t>Držiak na WC kefu MIO vrátane kefy a sklenenej misky, 120x95 mm, JIKA</t>
  </si>
  <si>
    <t>552280011400</t>
  </si>
  <si>
    <t>Držiak na mydlo BASIC, 130x50x150 mm, chróm, sklo, JIKA</t>
  </si>
  <si>
    <t>725319103</t>
  </si>
  <si>
    <t>Montáž minikuchine, bez výtokových armatúr</t>
  </si>
  <si>
    <t>552310002000</t>
  </si>
  <si>
    <t>Mini kuchyna , nerezový drez, chladnička, elektrická  dvojplatnička</t>
  </si>
  <si>
    <t>725332320</t>
  </si>
  <si>
    <t>Montáž výlevky keramickej závesnej bez výtokovej armatúry</t>
  </si>
  <si>
    <t>642710000100</t>
  </si>
  <si>
    <t>Výlevka stojatá keramická MIRA NEW, rozmer 425x500x450 mm, plastová mreža, JIKA</t>
  </si>
  <si>
    <t>725539100</t>
  </si>
  <si>
    <t>Montáž elektrického zásobníka akumulačného stojatého do 30 L</t>
  </si>
  <si>
    <t>541320005300</t>
  </si>
  <si>
    <t>Ohrievač vody EOV 30 elektrický tlakový závesný zvislý akumulačný, objem 30 l, TATRAMAT</t>
  </si>
  <si>
    <t>551190006900</t>
  </si>
  <si>
    <t>Bezpečnostná skupina k zásobníkom TV, 3/4", PN 10, niklovaná mosadz IVAR</t>
  </si>
  <si>
    <t>5514083001</t>
  </si>
  <si>
    <t>Ventil poistný k elektric. ohrievaču TE 1847 dn20</t>
  </si>
  <si>
    <t>725590813</t>
  </si>
  <si>
    <t>Vnútrostav. premiestnenie vybúr. hmôt zariaď. predmetov vodorovne do 100 m z budov s výš. do 24 m</t>
  </si>
  <si>
    <t>725716121</t>
  </si>
  <si>
    <t>Montáž výlevky z chemickej kameniny glazovanej so zápachovou uzávierkou DN 50 zhotovenie</t>
  </si>
  <si>
    <t>725819201</t>
  </si>
  <si>
    <t>Montáž ventilu nástenného G 1/2</t>
  </si>
  <si>
    <t>551410000100</t>
  </si>
  <si>
    <t>Ventil pre hygienické a zdravotnické zariadenia TE 1300 1/2" priamy na zamurovanie</t>
  </si>
  <si>
    <t>725819401</t>
  </si>
  <si>
    <t>Montáž ventilu rohového s pripojovacou rúrkou G 1/2</t>
  </si>
  <si>
    <t>551410000500</t>
  </si>
  <si>
    <t>Ventil rohový RDL 80 1/2"</t>
  </si>
  <si>
    <t>725829201</t>
  </si>
  <si>
    <t>Montáž batérie umývadlovej a drezovej nástennej pákovej, alebo klasickej</t>
  </si>
  <si>
    <t>551450003400</t>
  </si>
  <si>
    <t>Batéria umývadlová nástenná páková Lyra, výtokové rameno 210 mm, rozteč 150 mm, chróm, JIKA</t>
  </si>
  <si>
    <t>725829601</t>
  </si>
  <si>
    <t>Montáž batérií umývadlových stojankových pákových alebo klasických</t>
  </si>
  <si>
    <t>551450003600</t>
  </si>
  <si>
    <t>Batéria umývadlová stojanková páková Cubito, rozmer 166x116 mm, s click-clack odpadom, chróm, JIKA</t>
  </si>
  <si>
    <t>725869301</t>
  </si>
  <si>
    <t>Montáž zápachovej uzávierky pre zariaďovacie predmety, umývadlová do D 40</t>
  </si>
  <si>
    <t>551620008700</t>
  </si>
  <si>
    <t>Zápachová uzávierka umývadlová nábytková HL137/40, DN 40x5/4", s veľkodušne zahnutými rúrkami s pripojovacím závitom, čistiacim kusom a rozetou, otočný odtok, PP</t>
  </si>
  <si>
    <t>725869311</t>
  </si>
  <si>
    <t>Montáž zápachovej uzávierky pre zariaďovacie predmety, drezová do D 50 (pre jeden drez)</t>
  </si>
  <si>
    <t>551620007100</t>
  </si>
  <si>
    <t>Zápachová uzávierka kolenová pre jednodielne drezy, d 50 mm, G 1 1/2", vodorovný odtok, úsporný, s uhlovou hadicovou prípojkou, plast, GEBERIT</t>
  </si>
  <si>
    <t>725869371</t>
  </si>
  <si>
    <t>Montáž zápachovej uzávierky pre zariaďovacie predmety, pisoárovej do D 50</t>
  </si>
  <si>
    <t>551620010700</t>
  </si>
  <si>
    <t>Zápachová uzávierka - sifón pre pisoáre HL130/30, DN 32, (0,7 l/s), pripojovacia manžeta a krycia ružica odtoku, zvislý odtok, biela, PE</t>
  </si>
  <si>
    <t>998725203</t>
  </si>
  <si>
    <t>Presun hmôt pre zariaďovacie predmety v objektoch výšky nad 12 do 24 m</t>
  </si>
  <si>
    <t>006 - Vetranie a klimatizácia</t>
  </si>
  <si>
    <t>Ing. Róbert Nagy</t>
  </si>
  <si>
    <t xml:space="preserve">    3 - Zvislé a kompletné konštrukcie   </t>
  </si>
  <si>
    <t xml:space="preserve">    721 - Zdravotech. vnútorná kanalizácia   </t>
  </si>
  <si>
    <t xml:space="preserve">    733 - Ústredné kúrenie, rozvodné potrubie   </t>
  </si>
  <si>
    <t xml:space="preserve">    767 - Konštrukcie doplnkové kovové   </t>
  </si>
  <si>
    <t xml:space="preserve">    769 - Montáž vzduchotechnických zariadení   </t>
  </si>
  <si>
    <t xml:space="preserve">    771 - Podlahy z dlaždíc   </t>
  </si>
  <si>
    <t xml:space="preserve">HZS - Hodinové zúčtovacie sadzby   </t>
  </si>
  <si>
    <t xml:space="preserve">Zvislé a kompletné konštrukcie   </t>
  </si>
  <si>
    <t>340235212</t>
  </si>
  <si>
    <t>Zamurovanie otvoru s plochou do 0, 0225 m2 tehlami pálenými v stenách hr. nad 100 mm</t>
  </si>
  <si>
    <t>411387531.001</t>
  </si>
  <si>
    <t>Zriadenie prestupu cez strešnú konštrukciu - komplet  (dodávka a montáž)</t>
  </si>
  <si>
    <t>611401111</t>
  </si>
  <si>
    <t>Omietka jednotlivých malých plôch na stropoch akoukoľvek maltou s plochou jednotlivo do 0, 09 m2</t>
  </si>
  <si>
    <t>612423521</t>
  </si>
  <si>
    <t>Omietka rýh v stenách maltou vápennou šírky ryhy do 150 mm omietkou hladkou</t>
  </si>
  <si>
    <t>631311121</t>
  </si>
  <si>
    <t>Doplnenie existujúcich mazanín prostým betónom bez poteru o ploche do 1 m2 a hr.do 80 mm</t>
  </si>
  <si>
    <t>965042121</t>
  </si>
  <si>
    <t>Búranie podkladov pod dlažby, liatych dlažieb a mazanín,betón alebo liaty asfalt hr.do 100 mm, plochy do 1 m2 -2,20000t</t>
  </si>
  <si>
    <t>965081712</t>
  </si>
  <si>
    <t>Búranie dlažieb, bez podklad. lôžka z xylolit., alebo keramických dlaždíc hr. do 10 mm,  -0,02000t</t>
  </si>
  <si>
    <t>971033241</t>
  </si>
  <si>
    <t>Vybúranie otvoru v murive tehl. plochy do 0, 0225 m2 hr.do 300 mm,  -0,00800t</t>
  </si>
  <si>
    <t>971033261</t>
  </si>
  <si>
    <t>Vybúranie otvoru v murive tehl. plochy do 0,0225 m2 hr. do 600 mm,  -0,01600t</t>
  </si>
  <si>
    <t>972054141</t>
  </si>
  <si>
    <t>Vybúranie otvoru v stropoch a klenbách železob. plochy do 0, 0225 m2,hr.nad 120 mm,  -0,00800t</t>
  </si>
  <si>
    <t>974031142</t>
  </si>
  <si>
    <t>Vysekávanie rýh v akomkoľvek murive tehlovom na akúkoľvek maltu do hĺbky 70 mm a š. do 70 mm,  -0,00900t</t>
  </si>
  <si>
    <t>713411121</t>
  </si>
  <si>
    <t>Montáž izolácie tepelnej potrubia a ohybov pásmi LSP pripevnenými oceľovým drôtom jednovrstvová</t>
  </si>
  <si>
    <t>631470001200</t>
  </si>
  <si>
    <t>Lamelovo skružovaný pás KNAUF NOBASIL LMF 5 AluR (LSP 50), 20x1000x10000 mm, technická čadičová minerálna izolácia s AluR fóliou, do 600°C</t>
  </si>
  <si>
    <t>Montáž trubíc z PE, hr.do 10 mm,vnút.priemer do 38</t>
  </si>
  <si>
    <t>2837741572</t>
  </si>
  <si>
    <t>Tubolit DG 35 x 5 izolácia-trubica AZ FLEX Armacell</t>
  </si>
  <si>
    <t xml:space="preserve">Zdravotech. vnútorná kanalizácia   </t>
  </si>
  <si>
    <t>721173203</t>
  </si>
  <si>
    <t>Potrubie z PVC - U odpadné pripájacie D 32x1, 8</t>
  </si>
  <si>
    <t>721194103</t>
  </si>
  <si>
    <t>Zriadenie prípojky na potrubí vyvedenie a upevnenie odpadových výpustiek D 32x1, 8</t>
  </si>
  <si>
    <t>721225205001</t>
  </si>
  <si>
    <t>Montáž zápachovej uzávierky z PVC do DN50</t>
  </si>
  <si>
    <t>HL138</t>
  </si>
  <si>
    <t>Podomiet.zápach.uzáver HL 138 DN32 na odvod kondenzátu s dodat.mechan.uzáverom-guličkou proti prenikaniu zápachu v príp.vyschnutia zápach.uzáveru</t>
  </si>
  <si>
    <t>998721202</t>
  </si>
  <si>
    <t>Presun hmôt pre vnútornú kanalizáciu v objektoch výšky nad 6 do 12 m</t>
  </si>
  <si>
    <t xml:space="preserve">Ústredné kúrenie, rozvodné potrubie   </t>
  </si>
  <si>
    <t>733191201</t>
  </si>
  <si>
    <t>Tlaková skúška medeného potrubia do D 35 mm</t>
  </si>
  <si>
    <t xml:space="preserve">Konštrukcie doplnkové kovové   </t>
  </si>
  <si>
    <t>7679951080010</t>
  </si>
  <si>
    <t>Montáž ostatných typických kovových doplnkových konštrukcií do 5 kg</t>
  </si>
  <si>
    <t>55381500000010</t>
  </si>
  <si>
    <t>Typizované kov. prvky pre uloženie potrubí: tyče, oblímky, príchytky</t>
  </si>
  <si>
    <t>769</t>
  </si>
  <si>
    <t xml:space="preserve">Montáž vzduchotechnických zariadení   </t>
  </si>
  <si>
    <t>769011030</t>
  </si>
  <si>
    <t>Montáž ventilátora malého axiálneho nástenného do stropu veľkosť: 100</t>
  </si>
  <si>
    <t>4290013027.001</t>
  </si>
  <si>
    <t>DALAP 100 LVZW  EAN: 4250622614079  Malý axiálny ventilátor, G= 128 m3/h</t>
  </si>
  <si>
    <t>769021000</t>
  </si>
  <si>
    <t>Montáž spiro potrubia do DN 100</t>
  </si>
  <si>
    <t>429810000200</t>
  </si>
  <si>
    <t>Spiro potrubie L=1000 mm DN 100</t>
  </si>
  <si>
    <t>769021006</t>
  </si>
  <si>
    <t>Montáž spiro potrubia DN 160-180</t>
  </si>
  <si>
    <t>4290035029</t>
  </si>
  <si>
    <t>Spiro potrubie L=1000 mm DN 160</t>
  </si>
  <si>
    <t>429810000600</t>
  </si>
  <si>
    <t>Spiro potrubie L=1000 mm DN 180</t>
  </si>
  <si>
    <t>769021178</t>
  </si>
  <si>
    <t>Montáž ohybnej Al hadice s tepelnou a hlukovou izoláciou priemeru 100-130 mm</t>
  </si>
  <si>
    <t>769021178.01</t>
  </si>
  <si>
    <t>Montáž ohybnej Al hadice s tepelnou a hlukovou izoláciou priemeru 100-130 mm  - príplatok za tvarovky</t>
  </si>
  <si>
    <t>4290027925</t>
  </si>
  <si>
    <t>SONOFLEX MO 102 Al ohybná hadica</t>
  </si>
  <si>
    <t>429840016300</t>
  </si>
  <si>
    <t>SONOFLEX MO 127, Al ohybná hadica</t>
  </si>
  <si>
    <t>769021181</t>
  </si>
  <si>
    <t>Montáž ohybnej Al hadice s tepelnou a hlukovou izoláciou priemeru 150-180 mm</t>
  </si>
  <si>
    <t>769021181.01</t>
  </si>
  <si>
    <t>Montáž ohybnej Al hadice s tepelnou a hlukovou izoláciou priemeru 150-180 mm  - príplatok za tvarovky</t>
  </si>
  <si>
    <t>4290027897</t>
  </si>
  <si>
    <t>SONOFLEX MI 160 Al ohybná hadica</t>
  </si>
  <si>
    <t>769021352</t>
  </si>
  <si>
    <t>Montáž záslepu na spiro potrubie DN 160-250</t>
  </si>
  <si>
    <t>4290035179</t>
  </si>
  <si>
    <t>Záslepka DN 160 pre kruhové spiro potrubie</t>
  </si>
  <si>
    <t>429850015700</t>
  </si>
  <si>
    <t>Záslepka DN 180 pre kruhové spiro potrubie</t>
  </si>
  <si>
    <t>769021532</t>
  </si>
  <si>
    <t>Montáž samoťahovej hlavice priemeru 160-200 mm</t>
  </si>
  <si>
    <t>429720024000</t>
  </si>
  <si>
    <t>Hlavica samoťahová s nástavcom SH, priemer 160 mm</t>
  </si>
  <si>
    <t>429720024100</t>
  </si>
  <si>
    <t>Hlavica samoťahová s nástavcom SH, priemer 180 mm</t>
  </si>
  <si>
    <t>769035000</t>
  </si>
  <si>
    <t>Montáž dvernej mriežky do prierezu 0.080 m2</t>
  </si>
  <si>
    <t>4290042565</t>
  </si>
  <si>
    <t>Hliníková dverová mriežka  NOVA-D-2-400x150-UR1</t>
  </si>
  <si>
    <t>429720255500</t>
  </si>
  <si>
    <t>Hliníková dverová mriežka  NOVA-D-2-500x150-UR1</t>
  </si>
  <si>
    <t>769035024</t>
  </si>
  <si>
    <t>Montáž mriežky s pevnými lamelami prierezu 0.033-0.050 m2</t>
  </si>
  <si>
    <t>429720228900</t>
  </si>
  <si>
    <t>Mriežka hliníková s horizontálnymi pevnými lamelami NOVA-L1 rozmery šxv 400x100 mm</t>
  </si>
  <si>
    <t>769060230</t>
  </si>
  <si>
    <t>Montáž klimatizačnej jednotky vonkajšej jednofázové napájanie (max. 2 vnút. jednotky)</t>
  </si>
  <si>
    <t>769060315</t>
  </si>
  <si>
    <t>Montáž fan-coilu nástenného dvojtrubkového</t>
  </si>
  <si>
    <t>4293600204.005</t>
  </si>
  <si>
    <t>Zostava klimatizačných jednotiek: Fujitsu Split ASYG-14LMCE + AOYG-14LLLCE + Diaľkový ovládač</t>
  </si>
  <si>
    <t>769060530</t>
  </si>
  <si>
    <t>Montáž dvojice medeného potrubia predizolovaného 6-10 (1/4"x3/8")</t>
  </si>
  <si>
    <t>196350002200</t>
  </si>
  <si>
    <t>Dvojica rúr medených predizolovaných DUO d 6-10 mm (1/4"x3/8") dĺ. 25 m, MICROWELL</t>
  </si>
  <si>
    <t>4290055149a101</t>
  </si>
  <si>
    <t>Rozvody - Cu potrubie:  tvarovky a iný spojovací materiál -  Príplatok</t>
  </si>
  <si>
    <t>998769203</t>
  </si>
  <si>
    <t>Presun hmôt pre montáž vzduchotechnických zariadení v stavbe (objekte) výšky nad 7 do 24 m</t>
  </si>
  <si>
    <t xml:space="preserve">Podlahy z dlaždíc   </t>
  </si>
  <si>
    <t>771541933</t>
  </si>
  <si>
    <t>Opravy podláh z obkladačiek hutných, glazovaných alebo keramických veľ. 300 x 300 mm,  -0,00018t</t>
  </si>
  <si>
    <t>998771201</t>
  </si>
  <si>
    <t>Presun hmôt pre podlahy z dlaždíc v objektoch výšky do 6m</t>
  </si>
  <si>
    <t xml:space="preserve">Hodinové zúčtovacie sadzby   </t>
  </si>
  <si>
    <t>7690725290001</t>
  </si>
  <si>
    <t>Centrálny ovládací systém klimatizačných zariadení - Oživenie a uvedenie do prevádzky</t>
  </si>
  <si>
    <t>Vargová</t>
  </si>
  <si>
    <t>Ing.Kollárová</t>
  </si>
  <si>
    <t>Ing.Čislák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</si>
</sst>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3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167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167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5"/>
  <sheetViews>
    <sheetView showGridLines="0" tabSelected="1" workbookViewId="0">
      <selection activeCell="AN11" sqref="AN1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2" t="s">
        <v>5</v>
      </c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53" t="s">
        <v>12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R5" s="21"/>
      <c r="BE5" s="233" t="s">
        <v>13</v>
      </c>
      <c r="BS5" s="18" t="s">
        <v>6</v>
      </c>
    </row>
    <row r="6" spans="1:74" s="1" customFormat="1" ht="36.950000000000003" customHeight="1">
      <c r="B6" s="21"/>
      <c r="D6" s="27" t="s">
        <v>14</v>
      </c>
      <c r="K6" s="254" t="s">
        <v>15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21"/>
      <c r="BE6" s="234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34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78">
        <v>43663</v>
      </c>
      <c r="AR8" s="21"/>
      <c r="BE8" s="234"/>
      <c r="BS8" s="18" t="s">
        <v>6</v>
      </c>
    </row>
    <row r="9" spans="1:74" s="1" customFormat="1" ht="14.45" customHeight="1">
      <c r="B9" s="21"/>
      <c r="AR9" s="21"/>
      <c r="BE9" s="234"/>
      <c r="BS9" s="18" t="s">
        <v>6</v>
      </c>
    </row>
    <row r="10" spans="1:74" s="1" customFormat="1" ht="12" customHeight="1">
      <c r="B10" s="21"/>
      <c r="D10" s="28" t="s">
        <v>21</v>
      </c>
      <c r="AK10" s="28" t="s">
        <v>22</v>
      </c>
      <c r="AN10" s="26" t="s">
        <v>1</v>
      </c>
      <c r="AR10" s="21"/>
      <c r="BE10" s="234"/>
      <c r="BS10" s="18" t="s">
        <v>6</v>
      </c>
    </row>
    <row r="11" spans="1:74" s="1" customFormat="1" ht="18.399999999999999" customHeight="1">
      <c r="B11" s="21"/>
      <c r="E11" s="26" t="s">
        <v>23</v>
      </c>
      <c r="AK11" s="28" t="s">
        <v>24</v>
      </c>
      <c r="AN11" s="26" t="s">
        <v>1</v>
      </c>
      <c r="AR11" s="21"/>
      <c r="BE11" s="234"/>
      <c r="BS11" s="18" t="s">
        <v>6</v>
      </c>
    </row>
    <row r="12" spans="1:74" s="1" customFormat="1" ht="6.95" customHeight="1">
      <c r="B12" s="21"/>
      <c r="AR12" s="21"/>
      <c r="BE12" s="234"/>
      <c r="BS12" s="18" t="s">
        <v>6</v>
      </c>
    </row>
    <row r="13" spans="1:74" s="1" customFormat="1" ht="12" customHeight="1">
      <c r="B13" s="21"/>
      <c r="D13" s="28" t="s">
        <v>25</v>
      </c>
      <c r="AK13" s="28" t="s">
        <v>22</v>
      </c>
      <c r="AN13" s="30" t="s">
        <v>26</v>
      </c>
      <c r="AR13" s="21"/>
      <c r="BE13" s="234"/>
      <c r="BS13" s="18" t="s">
        <v>6</v>
      </c>
    </row>
    <row r="14" spans="1:74" ht="12.75">
      <c r="B14" s="21"/>
      <c r="E14" s="255" t="s">
        <v>26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8" t="s">
        <v>24</v>
      </c>
      <c r="AN14" s="30" t="s">
        <v>26</v>
      </c>
      <c r="AR14" s="21"/>
      <c r="BE14" s="234"/>
      <c r="BS14" s="18" t="s">
        <v>6</v>
      </c>
    </row>
    <row r="15" spans="1:74" s="1" customFormat="1" ht="6.95" customHeight="1">
      <c r="B15" s="21"/>
      <c r="AR15" s="21"/>
      <c r="BE15" s="234"/>
      <c r="BS15" s="18" t="s">
        <v>3</v>
      </c>
    </row>
    <row r="16" spans="1:74" s="1" customFormat="1" ht="12" customHeight="1">
      <c r="B16" s="21"/>
      <c r="D16" s="28" t="s">
        <v>27</v>
      </c>
      <c r="AK16" s="28" t="s">
        <v>22</v>
      </c>
      <c r="AN16" s="26" t="s">
        <v>1</v>
      </c>
      <c r="AR16" s="21"/>
      <c r="BE16" s="234"/>
      <c r="BS16" s="18" t="s">
        <v>3</v>
      </c>
    </row>
    <row r="17" spans="1:71" s="1" customFormat="1" ht="18.399999999999999" customHeight="1">
      <c r="B17" s="21"/>
      <c r="E17" s="26" t="s">
        <v>28</v>
      </c>
      <c r="AK17" s="28" t="s">
        <v>24</v>
      </c>
      <c r="AN17" s="26" t="s">
        <v>1</v>
      </c>
      <c r="AR17" s="21"/>
      <c r="BE17" s="234"/>
      <c r="BS17" s="18" t="s">
        <v>29</v>
      </c>
    </row>
    <row r="18" spans="1:71" s="1" customFormat="1" ht="6.95" customHeight="1">
      <c r="B18" s="21"/>
      <c r="AR18" s="21"/>
      <c r="BE18" s="234"/>
      <c r="BS18" s="18" t="s">
        <v>30</v>
      </c>
    </row>
    <row r="19" spans="1:71" s="1" customFormat="1" ht="12" customHeight="1">
      <c r="B19" s="21"/>
      <c r="D19" s="28" t="s">
        <v>31</v>
      </c>
      <c r="AK19" s="28" t="s">
        <v>22</v>
      </c>
      <c r="AN19" s="26" t="s">
        <v>1</v>
      </c>
      <c r="AR19" s="21"/>
      <c r="BE19" s="234"/>
      <c r="BS19" s="18" t="s">
        <v>30</v>
      </c>
    </row>
    <row r="20" spans="1:71" s="1" customFormat="1" ht="18.399999999999999" customHeight="1">
      <c r="B20" s="21"/>
      <c r="E20" s="26" t="s">
        <v>32</v>
      </c>
      <c r="AK20" s="28" t="s">
        <v>24</v>
      </c>
      <c r="AN20" s="26" t="s">
        <v>1</v>
      </c>
      <c r="AR20" s="21"/>
      <c r="BE20" s="234"/>
      <c r="BS20" s="18" t="s">
        <v>29</v>
      </c>
    </row>
    <row r="21" spans="1:71" s="1" customFormat="1" ht="6.95" customHeight="1">
      <c r="B21" s="21"/>
      <c r="AR21" s="21"/>
      <c r="BE21" s="234"/>
    </row>
    <row r="22" spans="1:71" s="1" customFormat="1" ht="12" customHeight="1">
      <c r="B22" s="21"/>
      <c r="D22" s="28" t="s">
        <v>33</v>
      </c>
      <c r="AR22" s="21"/>
      <c r="BE22" s="234"/>
    </row>
    <row r="23" spans="1:71" s="1" customFormat="1" ht="16.5" customHeight="1">
      <c r="B23" s="21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R23" s="21"/>
      <c r="BE23" s="234"/>
    </row>
    <row r="24" spans="1:71" s="1" customFormat="1" ht="6.95" customHeight="1">
      <c r="B24" s="21"/>
      <c r="AR24" s="21"/>
      <c r="BE24" s="23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4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6">
        <f>ROUND(AG94,2)</f>
        <v>0</v>
      </c>
      <c r="AL26" s="237"/>
      <c r="AM26" s="237"/>
      <c r="AN26" s="237"/>
      <c r="AO26" s="237"/>
      <c r="AP26" s="33"/>
      <c r="AQ26" s="33"/>
      <c r="AR26" s="34"/>
      <c r="BE26" s="23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8" t="s">
        <v>35</v>
      </c>
      <c r="M28" s="258"/>
      <c r="N28" s="258"/>
      <c r="O28" s="258"/>
      <c r="P28" s="258"/>
      <c r="Q28" s="33"/>
      <c r="R28" s="33"/>
      <c r="S28" s="33"/>
      <c r="T28" s="33"/>
      <c r="U28" s="33"/>
      <c r="V28" s="33"/>
      <c r="W28" s="258" t="s">
        <v>36</v>
      </c>
      <c r="X28" s="258"/>
      <c r="Y28" s="258"/>
      <c r="Z28" s="258"/>
      <c r="AA28" s="258"/>
      <c r="AB28" s="258"/>
      <c r="AC28" s="258"/>
      <c r="AD28" s="258"/>
      <c r="AE28" s="258"/>
      <c r="AF28" s="33"/>
      <c r="AG28" s="33"/>
      <c r="AH28" s="33"/>
      <c r="AI28" s="33"/>
      <c r="AJ28" s="33"/>
      <c r="AK28" s="258" t="s">
        <v>37</v>
      </c>
      <c r="AL28" s="258"/>
      <c r="AM28" s="258"/>
      <c r="AN28" s="258"/>
      <c r="AO28" s="258"/>
      <c r="AP28" s="33"/>
      <c r="AQ28" s="33"/>
      <c r="AR28" s="34"/>
      <c r="BE28" s="234"/>
    </row>
    <row r="29" spans="1:71" s="3" customFormat="1" ht="14.45" customHeight="1">
      <c r="B29" s="38"/>
      <c r="D29" s="28" t="s">
        <v>38</v>
      </c>
      <c r="F29" s="28" t="s">
        <v>39</v>
      </c>
      <c r="L29" s="259">
        <v>0.2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8"/>
      <c r="BE29" s="235"/>
    </row>
    <row r="30" spans="1:71" s="3" customFormat="1" ht="14.45" customHeight="1">
      <c r="B30" s="38"/>
      <c r="F30" s="28" t="s">
        <v>40</v>
      </c>
      <c r="L30" s="259">
        <v>0.2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8"/>
      <c r="BE30" s="235"/>
    </row>
    <row r="31" spans="1:71" s="3" customFormat="1" ht="14.45" hidden="1" customHeight="1">
      <c r="B31" s="38"/>
      <c r="F31" s="28" t="s">
        <v>41</v>
      </c>
      <c r="L31" s="259">
        <v>0.2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8"/>
      <c r="BE31" s="235"/>
    </row>
    <row r="32" spans="1:71" s="3" customFormat="1" ht="14.45" hidden="1" customHeight="1">
      <c r="B32" s="38"/>
      <c r="F32" s="28" t="s">
        <v>42</v>
      </c>
      <c r="L32" s="259">
        <v>0.2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8"/>
      <c r="BE32" s="235"/>
    </row>
    <row r="33" spans="1:57" s="3" customFormat="1" ht="14.45" hidden="1" customHeight="1">
      <c r="B33" s="38"/>
      <c r="F33" s="28" t="s">
        <v>43</v>
      </c>
      <c r="L33" s="259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8"/>
      <c r="BE33" s="23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4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8" t="s">
        <v>46</v>
      </c>
      <c r="Y35" s="239"/>
      <c r="Z35" s="239"/>
      <c r="AA35" s="239"/>
      <c r="AB35" s="239"/>
      <c r="AC35" s="41"/>
      <c r="AD35" s="41"/>
      <c r="AE35" s="41"/>
      <c r="AF35" s="41"/>
      <c r="AG35" s="41"/>
      <c r="AH35" s="41"/>
      <c r="AI35" s="41"/>
      <c r="AJ35" s="41"/>
      <c r="AK35" s="240">
        <f>SUM(AK26:AK33)</f>
        <v>0</v>
      </c>
      <c r="AL35" s="239"/>
      <c r="AM35" s="239"/>
      <c r="AN35" s="239"/>
      <c r="AO35" s="24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far1905</v>
      </c>
      <c r="AR84" s="52"/>
    </row>
    <row r="85" spans="1:91" s="5" customFormat="1" ht="36.950000000000003" customHeight="1">
      <c r="B85" s="53"/>
      <c r="C85" s="54" t="s">
        <v>14</v>
      </c>
      <c r="L85" s="250" t="str">
        <f>K6</f>
        <v>Novohradská knižnica Lučenec - PD pre rekon.budovy ul.Kármana 2- zmena PD riešenie časti budovy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ul.Kármána 2, Lučenec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52">
        <f>IF(AN8= "","",AN8)</f>
        <v>43663</v>
      </c>
      <c r="AN87" s="252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21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BB samosprávny kraj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27</v>
      </c>
      <c r="AJ89" s="33"/>
      <c r="AK89" s="33"/>
      <c r="AL89" s="33"/>
      <c r="AM89" s="248" t="str">
        <f>IF(E17="","",E17)</f>
        <v>Ing.Atilla Farkaš</v>
      </c>
      <c r="AN89" s="249"/>
      <c r="AO89" s="249"/>
      <c r="AP89" s="249"/>
      <c r="AQ89" s="33"/>
      <c r="AR89" s="34"/>
      <c r="AS89" s="244" t="s">
        <v>54</v>
      </c>
      <c r="AT89" s="24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25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48" t="str">
        <f>IF(E20="","",E20)</f>
        <v>Ing.Igor Janečka</v>
      </c>
      <c r="AN90" s="249"/>
      <c r="AO90" s="249"/>
      <c r="AP90" s="249"/>
      <c r="AQ90" s="33"/>
      <c r="AR90" s="34"/>
      <c r="AS90" s="246"/>
      <c r="AT90" s="24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6"/>
      <c r="AT91" s="24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3" t="s">
        <v>55</v>
      </c>
      <c r="D92" s="267"/>
      <c r="E92" s="267"/>
      <c r="F92" s="267"/>
      <c r="G92" s="267"/>
      <c r="H92" s="61"/>
      <c r="I92" s="266" t="s">
        <v>56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9" t="s">
        <v>57</v>
      </c>
      <c r="AH92" s="267"/>
      <c r="AI92" s="267"/>
      <c r="AJ92" s="267"/>
      <c r="AK92" s="267"/>
      <c r="AL92" s="267"/>
      <c r="AM92" s="267"/>
      <c r="AN92" s="266" t="s">
        <v>58</v>
      </c>
      <c r="AO92" s="267"/>
      <c r="AP92" s="268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71">
        <f>ROUND(AG95+AG96+SUM(AG100:AG103),2)</f>
        <v>0</v>
      </c>
      <c r="AH94" s="271"/>
      <c r="AI94" s="271"/>
      <c r="AJ94" s="271"/>
      <c r="AK94" s="271"/>
      <c r="AL94" s="271"/>
      <c r="AM94" s="271"/>
      <c r="AN94" s="272">
        <f t="shared" ref="AN94:AN103" si="0">SUM(AG94,AT94)</f>
        <v>0</v>
      </c>
      <c r="AO94" s="272"/>
      <c r="AP94" s="272"/>
      <c r="AQ94" s="73" t="s">
        <v>1</v>
      </c>
      <c r="AR94" s="69"/>
      <c r="AS94" s="74">
        <f>ROUND(AS95+AS96+SUM(AS100:AS103),2)</f>
        <v>0</v>
      </c>
      <c r="AT94" s="75">
        <f t="shared" ref="AT94:AT103" si="1">ROUND(SUM(AV94:AW94),2)</f>
        <v>0</v>
      </c>
      <c r="AU94" s="76">
        <f>ROUND(AU95+AU96+SUM(AU100:AU103),5)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ROUND(AZ95+AZ96+SUM(AZ100:AZ103),2)</f>
        <v>0</v>
      </c>
      <c r="BA94" s="75">
        <f>ROUND(BA95+BA96+SUM(BA100:BA103),2)</f>
        <v>0</v>
      </c>
      <c r="BB94" s="75">
        <f>ROUND(BB95+BB96+SUM(BB100:BB103),2)</f>
        <v>0</v>
      </c>
      <c r="BC94" s="75">
        <f>ROUND(BC95+BC96+SUM(BC100:BC103),2)</f>
        <v>0</v>
      </c>
      <c r="BD94" s="77">
        <f>ROUND(BD95+BD96+SUM(BD100:BD103),2)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64" t="s">
        <v>79</v>
      </c>
      <c r="E95" s="264"/>
      <c r="F95" s="264"/>
      <c r="G95" s="264"/>
      <c r="H95" s="264"/>
      <c r="I95" s="83"/>
      <c r="J95" s="264" t="s">
        <v>80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0">
        <f>'001 - Architektúra a stav...'!J30</f>
        <v>0</v>
      </c>
      <c r="AH95" s="261"/>
      <c r="AI95" s="261"/>
      <c r="AJ95" s="261"/>
      <c r="AK95" s="261"/>
      <c r="AL95" s="261"/>
      <c r="AM95" s="261"/>
      <c r="AN95" s="260">
        <f t="shared" si="0"/>
        <v>0</v>
      </c>
      <c r="AO95" s="261"/>
      <c r="AP95" s="261"/>
      <c r="AQ95" s="84" t="s">
        <v>81</v>
      </c>
      <c r="AR95" s="81"/>
      <c r="AS95" s="85">
        <v>0</v>
      </c>
      <c r="AT95" s="86">
        <f t="shared" si="1"/>
        <v>0</v>
      </c>
      <c r="AU95" s="87">
        <f>'001 - Architektúra a stav...'!P149</f>
        <v>0</v>
      </c>
      <c r="AV95" s="86">
        <f>'001 - Architektúra a stav...'!J33</f>
        <v>0</v>
      </c>
      <c r="AW95" s="86">
        <f>'001 - Architektúra a stav...'!J34</f>
        <v>0</v>
      </c>
      <c r="AX95" s="86">
        <f>'001 - Architektúra a stav...'!J35</f>
        <v>0</v>
      </c>
      <c r="AY95" s="86">
        <f>'001 - Architektúra a stav...'!J36</f>
        <v>0</v>
      </c>
      <c r="AZ95" s="86">
        <f>'001 - Architektúra a stav...'!F33</f>
        <v>0</v>
      </c>
      <c r="BA95" s="86">
        <f>'001 - Architektúra a stav...'!F34</f>
        <v>0</v>
      </c>
      <c r="BB95" s="86">
        <f>'001 - Architektúra a stav...'!F35</f>
        <v>0</v>
      </c>
      <c r="BC95" s="86">
        <f>'001 - Architektúra a stav...'!F36</f>
        <v>0</v>
      </c>
      <c r="BD95" s="88">
        <f>'001 - Architektúra a stav...'!F37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B96" s="81"/>
      <c r="C96" s="82"/>
      <c r="D96" s="264" t="s">
        <v>84</v>
      </c>
      <c r="E96" s="264"/>
      <c r="F96" s="264"/>
      <c r="G96" s="264"/>
      <c r="H96" s="264"/>
      <c r="I96" s="83"/>
      <c r="J96" s="264" t="s">
        <v>85</v>
      </c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70">
        <f>ROUND(SUM(AG97:AG99),2)</f>
        <v>0</v>
      </c>
      <c r="AH96" s="261"/>
      <c r="AI96" s="261"/>
      <c r="AJ96" s="261"/>
      <c r="AK96" s="261"/>
      <c r="AL96" s="261"/>
      <c r="AM96" s="261"/>
      <c r="AN96" s="260">
        <f t="shared" si="0"/>
        <v>0</v>
      </c>
      <c r="AO96" s="261"/>
      <c r="AP96" s="261"/>
      <c r="AQ96" s="84" t="s">
        <v>81</v>
      </c>
      <c r="AR96" s="81"/>
      <c r="AS96" s="85">
        <f>ROUND(SUM(AS97:AS99),2)</f>
        <v>0</v>
      </c>
      <c r="AT96" s="86">
        <f t="shared" si="1"/>
        <v>0</v>
      </c>
      <c r="AU96" s="87">
        <f>ROUND(SUM(AU97:AU99),5)</f>
        <v>0</v>
      </c>
      <c r="AV96" s="86">
        <f>ROUND(AZ96*L29,2)</f>
        <v>0</v>
      </c>
      <c r="AW96" s="86">
        <f>ROUND(BA96*L30,2)</f>
        <v>0</v>
      </c>
      <c r="AX96" s="86">
        <f>ROUND(BB96*L29,2)</f>
        <v>0</v>
      </c>
      <c r="AY96" s="86">
        <f>ROUND(BC96*L30,2)</f>
        <v>0</v>
      </c>
      <c r="AZ96" s="86">
        <f>ROUND(SUM(AZ97:AZ99),2)</f>
        <v>0</v>
      </c>
      <c r="BA96" s="86">
        <f>ROUND(SUM(BA97:BA99),2)</f>
        <v>0</v>
      </c>
      <c r="BB96" s="86">
        <f>ROUND(SUM(BB97:BB99),2)</f>
        <v>0</v>
      </c>
      <c r="BC96" s="86">
        <f>ROUND(SUM(BC97:BC99),2)</f>
        <v>0</v>
      </c>
      <c r="BD96" s="88">
        <f>ROUND(SUM(BD97:BD99),2)</f>
        <v>0</v>
      </c>
      <c r="BS96" s="89" t="s">
        <v>73</v>
      </c>
      <c r="BT96" s="89" t="s">
        <v>82</v>
      </c>
      <c r="BU96" s="89" t="s">
        <v>75</v>
      </c>
      <c r="BV96" s="89" t="s">
        <v>76</v>
      </c>
      <c r="BW96" s="89" t="s">
        <v>86</v>
      </c>
      <c r="BX96" s="89" t="s">
        <v>4</v>
      </c>
      <c r="CL96" s="89" t="s">
        <v>1</v>
      </c>
      <c r="CM96" s="89" t="s">
        <v>74</v>
      </c>
    </row>
    <row r="97" spans="1:91" s="4" customFormat="1" ht="16.5" customHeight="1">
      <c r="A97" s="80" t="s">
        <v>78</v>
      </c>
      <c r="B97" s="52"/>
      <c r="C97" s="10"/>
      <c r="D97" s="10"/>
      <c r="E97" s="265" t="s">
        <v>79</v>
      </c>
      <c r="F97" s="265"/>
      <c r="G97" s="265"/>
      <c r="H97" s="265"/>
      <c r="I97" s="265"/>
      <c r="J97" s="10"/>
      <c r="K97" s="265" t="s">
        <v>87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2">
        <f>'001 - Elektoinštalácia'!J32</f>
        <v>0</v>
      </c>
      <c r="AH97" s="263"/>
      <c r="AI97" s="263"/>
      <c r="AJ97" s="263"/>
      <c r="AK97" s="263"/>
      <c r="AL97" s="263"/>
      <c r="AM97" s="263"/>
      <c r="AN97" s="262">
        <f t="shared" si="0"/>
        <v>0</v>
      </c>
      <c r="AO97" s="263"/>
      <c r="AP97" s="263"/>
      <c r="AQ97" s="90" t="s">
        <v>88</v>
      </c>
      <c r="AR97" s="52"/>
      <c r="AS97" s="91">
        <v>0</v>
      </c>
      <c r="AT97" s="92">
        <f t="shared" si="1"/>
        <v>0</v>
      </c>
      <c r="AU97" s="93">
        <f>'001 - Elektoinštalácia'!P123</f>
        <v>0</v>
      </c>
      <c r="AV97" s="92">
        <f>'001 - Elektoinštalácia'!J35</f>
        <v>0</v>
      </c>
      <c r="AW97" s="92">
        <f>'001 - Elektoinštalácia'!J36</f>
        <v>0</v>
      </c>
      <c r="AX97" s="92">
        <f>'001 - Elektoinštalácia'!J37</f>
        <v>0</v>
      </c>
      <c r="AY97" s="92">
        <f>'001 - Elektoinštalácia'!J38</f>
        <v>0</v>
      </c>
      <c r="AZ97" s="92">
        <f>'001 - Elektoinštalácia'!F35</f>
        <v>0</v>
      </c>
      <c r="BA97" s="92">
        <f>'001 - Elektoinštalácia'!F36</f>
        <v>0</v>
      </c>
      <c r="BB97" s="92">
        <f>'001 - Elektoinštalácia'!F37</f>
        <v>0</v>
      </c>
      <c r="BC97" s="92">
        <f>'001 - Elektoinštalácia'!F38</f>
        <v>0</v>
      </c>
      <c r="BD97" s="94">
        <f>'001 - Elektoinštalácia'!F39</f>
        <v>0</v>
      </c>
      <c r="BT97" s="26" t="s">
        <v>89</v>
      </c>
      <c r="BV97" s="26" t="s">
        <v>76</v>
      </c>
      <c r="BW97" s="26" t="s">
        <v>90</v>
      </c>
      <c r="BX97" s="26" t="s">
        <v>86</v>
      </c>
      <c r="CL97" s="26" t="s">
        <v>1</v>
      </c>
    </row>
    <row r="98" spans="1:91" s="4" customFormat="1" ht="16.5" customHeight="1">
      <c r="A98" s="80" t="s">
        <v>78</v>
      </c>
      <c r="B98" s="52"/>
      <c r="C98" s="10"/>
      <c r="D98" s="10"/>
      <c r="E98" s="265" t="s">
        <v>84</v>
      </c>
      <c r="F98" s="265"/>
      <c r="G98" s="265"/>
      <c r="H98" s="265"/>
      <c r="I98" s="265"/>
      <c r="J98" s="10"/>
      <c r="K98" s="265" t="s">
        <v>91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2">
        <f>'002 - Štruktúrovaná kabeláž'!J32</f>
        <v>0</v>
      </c>
      <c r="AH98" s="263"/>
      <c r="AI98" s="263"/>
      <c r="AJ98" s="263"/>
      <c r="AK98" s="263"/>
      <c r="AL98" s="263"/>
      <c r="AM98" s="263"/>
      <c r="AN98" s="262">
        <f t="shared" si="0"/>
        <v>0</v>
      </c>
      <c r="AO98" s="263"/>
      <c r="AP98" s="263"/>
      <c r="AQ98" s="90" t="s">
        <v>88</v>
      </c>
      <c r="AR98" s="52"/>
      <c r="AS98" s="91">
        <v>0</v>
      </c>
      <c r="AT98" s="92">
        <f t="shared" si="1"/>
        <v>0</v>
      </c>
      <c r="AU98" s="93">
        <f>'002 - Štruktúrovaná kabeláž'!P123</f>
        <v>0</v>
      </c>
      <c r="AV98" s="92">
        <f>'002 - Štruktúrovaná kabeláž'!J35</f>
        <v>0</v>
      </c>
      <c r="AW98" s="92">
        <f>'002 - Štruktúrovaná kabeláž'!J36</f>
        <v>0</v>
      </c>
      <c r="AX98" s="92">
        <f>'002 - Štruktúrovaná kabeláž'!J37</f>
        <v>0</v>
      </c>
      <c r="AY98" s="92">
        <f>'002 - Štruktúrovaná kabeláž'!J38</f>
        <v>0</v>
      </c>
      <c r="AZ98" s="92">
        <f>'002 - Štruktúrovaná kabeláž'!F35</f>
        <v>0</v>
      </c>
      <c r="BA98" s="92">
        <f>'002 - Štruktúrovaná kabeláž'!F36</f>
        <v>0</v>
      </c>
      <c r="BB98" s="92">
        <f>'002 - Štruktúrovaná kabeláž'!F37</f>
        <v>0</v>
      </c>
      <c r="BC98" s="92">
        <f>'002 - Štruktúrovaná kabeláž'!F38</f>
        <v>0</v>
      </c>
      <c r="BD98" s="94">
        <f>'002 - Štruktúrovaná kabeláž'!F39</f>
        <v>0</v>
      </c>
      <c r="BT98" s="26" t="s">
        <v>89</v>
      </c>
      <c r="BV98" s="26" t="s">
        <v>76</v>
      </c>
      <c r="BW98" s="26" t="s">
        <v>92</v>
      </c>
      <c r="BX98" s="26" t="s">
        <v>86</v>
      </c>
      <c r="CL98" s="26" t="s">
        <v>1</v>
      </c>
    </row>
    <row r="99" spans="1:91" s="4" customFormat="1" ht="16.5" customHeight="1">
      <c r="A99" s="80" t="s">
        <v>78</v>
      </c>
      <c r="B99" s="52"/>
      <c r="C99" s="10"/>
      <c r="D99" s="10"/>
      <c r="E99" s="265" t="s">
        <v>93</v>
      </c>
      <c r="F99" s="265"/>
      <c r="G99" s="265"/>
      <c r="H99" s="265"/>
      <c r="I99" s="265"/>
      <c r="J99" s="10"/>
      <c r="K99" s="265" t="s">
        <v>94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62">
        <f>'003 - Rozvod EZS'!J32</f>
        <v>0</v>
      </c>
      <c r="AH99" s="263"/>
      <c r="AI99" s="263"/>
      <c r="AJ99" s="263"/>
      <c r="AK99" s="263"/>
      <c r="AL99" s="263"/>
      <c r="AM99" s="263"/>
      <c r="AN99" s="262">
        <f t="shared" si="0"/>
        <v>0</v>
      </c>
      <c r="AO99" s="263"/>
      <c r="AP99" s="263"/>
      <c r="AQ99" s="90" t="s">
        <v>88</v>
      </c>
      <c r="AR99" s="52"/>
      <c r="AS99" s="91">
        <v>0</v>
      </c>
      <c r="AT99" s="92">
        <f t="shared" si="1"/>
        <v>0</v>
      </c>
      <c r="AU99" s="93">
        <f>'003 - Rozvod EZS'!P124</f>
        <v>0</v>
      </c>
      <c r="AV99" s="92">
        <f>'003 - Rozvod EZS'!J35</f>
        <v>0</v>
      </c>
      <c r="AW99" s="92">
        <f>'003 - Rozvod EZS'!J36</f>
        <v>0</v>
      </c>
      <c r="AX99" s="92">
        <f>'003 - Rozvod EZS'!J37</f>
        <v>0</v>
      </c>
      <c r="AY99" s="92">
        <f>'003 - Rozvod EZS'!J38</f>
        <v>0</v>
      </c>
      <c r="AZ99" s="92">
        <f>'003 - Rozvod EZS'!F35</f>
        <v>0</v>
      </c>
      <c r="BA99" s="92">
        <f>'003 - Rozvod EZS'!F36</f>
        <v>0</v>
      </c>
      <c r="BB99" s="92">
        <f>'003 - Rozvod EZS'!F37</f>
        <v>0</v>
      </c>
      <c r="BC99" s="92">
        <f>'003 - Rozvod EZS'!F38</f>
        <v>0</v>
      </c>
      <c r="BD99" s="94">
        <f>'003 - Rozvod EZS'!F39</f>
        <v>0</v>
      </c>
      <c r="BT99" s="26" t="s">
        <v>89</v>
      </c>
      <c r="BV99" s="26" t="s">
        <v>76</v>
      </c>
      <c r="BW99" s="26" t="s">
        <v>95</v>
      </c>
      <c r="BX99" s="26" t="s">
        <v>86</v>
      </c>
      <c r="CL99" s="26" t="s">
        <v>1</v>
      </c>
    </row>
    <row r="100" spans="1:91" s="7" customFormat="1" ht="16.5" customHeight="1">
      <c r="A100" s="80" t="s">
        <v>78</v>
      </c>
      <c r="B100" s="81"/>
      <c r="C100" s="82"/>
      <c r="D100" s="264" t="s">
        <v>93</v>
      </c>
      <c r="E100" s="264"/>
      <c r="F100" s="264"/>
      <c r="G100" s="264"/>
      <c r="H100" s="264"/>
      <c r="I100" s="83"/>
      <c r="J100" s="264" t="s">
        <v>96</v>
      </c>
      <c r="K100" s="264"/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60">
        <f>'003 - Vykurovanie - prízemie'!J30</f>
        <v>0</v>
      </c>
      <c r="AH100" s="261"/>
      <c r="AI100" s="261"/>
      <c r="AJ100" s="261"/>
      <c r="AK100" s="261"/>
      <c r="AL100" s="261"/>
      <c r="AM100" s="261"/>
      <c r="AN100" s="260">
        <f t="shared" si="0"/>
        <v>0</v>
      </c>
      <c r="AO100" s="261"/>
      <c r="AP100" s="261"/>
      <c r="AQ100" s="84" t="s">
        <v>81</v>
      </c>
      <c r="AR100" s="81"/>
      <c r="AS100" s="85">
        <v>0</v>
      </c>
      <c r="AT100" s="86">
        <f t="shared" si="1"/>
        <v>0</v>
      </c>
      <c r="AU100" s="87">
        <f>'003 - Vykurovanie - prízemie'!P121</f>
        <v>0</v>
      </c>
      <c r="AV100" s="86">
        <f>'003 - Vykurovanie - prízemie'!J33</f>
        <v>0</v>
      </c>
      <c r="AW100" s="86">
        <f>'003 - Vykurovanie - prízemie'!J34</f>
        <v>0</v>
      </c>
      <c r="AX100" s="86">
        <f>'003 - Vykurovanie - prízemie'!J35</f>
        <v>0</v>
      </c>
      <c r="AY100" s="86">
        <f>'003 - Vykurovanie - prízemie'!J36</f>
        <v>0</v>
      </c>
      <c r="AZ100" s="86">
        <f>'003 - Vykurovanie - prízemie'!F33</f>
        <v>0</v>
      </c>
      <c r="BA100" s="86">
        <f>'003 - Vykurovanie - prízemie'!F34</f>
        <v>0</v>
      </c>
      <c r="BB100" s="86">
        <f>'003 - Vykurovanie - prízemie'!F35</f>
        <v>0</v>
      </c>
      <c r="BC100" s="86">
        <f>'003 - Vykurovanie - prízemie'!F36</f>
        <v>0</v>
      </c>
      <c r="BD100" s="88">
        <f>'003 - Vykurovanie - prízemie'!F37</f>
        <v>0</v>
      </c>
      <c r="BT100" s="89" t="s">
        <v>82</v>
      </c>
      <c r="BV100" s="89" t="s">
        <v>76</v>
      </c>
      <c r="BW100" s="89" t="s">
        <v>97</v>
      </c>
      <c r="BX100" s="89" t="s">
        <v>4</v>
      </c>
      <c r="CL100" s="89" t="s">
        <v>1</v>
      </c>
      <c r="CM100" s="89" t="s">
        <v>74</v>
      </c>
    </row>
    <row r="101" spans="1:91" s="7" customFormat="1" ht="16.5" customHeight="1">
      <c r="A101" s="80" t="s">
        <v>78</v>
      </c>
      <c r="B101" s="81"/>
      <c r="C101" s="82"/>
      <c r="D101" s="264" t="s">
        <v>98</v>
      </c>
      <c r="E101" s="264"/>
      <c r="F101" s="264"/>
      <c r="G101" s="264"/>
      <c r="H101" s="264"/>
      <c r="I101" s="83"/>
      <c r="J101" s="264" t="s">
        <v>99</v>
      </c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60">
        <f>'004 - Vykurovanie- nová v...'!J30</f>
        <v>0</v>
      </c>
      <c r="AH101" s="261"/>
      <c r="AI101" s="261"/>
      <c r="AJ101" s="261"/>
      <c r="AK101" s="261"/>
      <c r="AL101" s="261"/>
      <c r="AM101" s="261"/>
      <c r="AN101" s="260">
        <f t="shared" si="0"/>
        <v>0</v>
      </c>
      <c r="AO101" s="261"/>
      <c r="AP101" s="261"/>
      <c r="AQ101" s="84" t="s">
        <v>81</v>
      </c>
      <c r="AR101" s="81"/>
      <c r="AS101" s="85">
        <v>0</v>
      </c>
      <c r="AT101" s="86">
        <f t="shared" si="1"/>
        <v>0</v>
      </c>
      <c r="AU101" s="87">
        <f>'004 - Vykurovanie- nová v...'!P126</f>
        <v>0</v>
      </c>
      <c r="AV101" s="86">
        <f>'004 - Vykurovanie- nová v...'!J33</f>
        <v>0</v>
      </c>
      <c r="AW101" s="86">
        <f>'004 - Vykurovanie- nová v...'!J34</f>
        <v>0</v>
      </c>
      <c r="AX101" s="86">
        <f>'004 - Vykurovanie- nová v...'!J35</f>
        <v>0</v>
      </c>
      <c r="AY101" s="86">
        <f>'004 - Vykurovanie- nová v...'!J36</f>
        <v>0</v>
      </c>
      <c r="AZ101" s="86">
        <f>'004 - Vykurovanie- nová v...'!F33</f>
        <v>0</v>
      </c>
      <c r="BA101" s="86">
        <f>'004 - Vykurovanie- nová v...'!F34</f>
        <v>0</v>
      </c>
      <c r="BB101" s="86">
        <f>'004 - Vykurovanie- nová v...'!F35</f>
        <v>0</v>
      </c>
      <c r="BC101" s="86">
        <f>'004 - Vykurovanie- nová v...'!F36</f>
        <v>0</v>
      </c>
      <c r="BD101" s="88">
        <f>'004 - Vykurovanie- nová v...'!F37</f>
        <v>0</v>
      </c>
      <c r="BT101" s="89" t="s">
        <v>82</v>
      </c>
      <c r="BV101" s="89" t="s">
        <v>76</v>
      </c>
      <c r="BW101" s="89" t="s">
        <v>100</v>
      </c>
      <c r="BX101" s="89" t="s">
        <v>4</v>
      </c>
      <c r="CL101" s="89" t="s">
        <v>1</v>
      </c>
      <c r="CM101" s="89" t="s">
        <v>74</v>
      </c>
    </row>
    <row r="102" spans="1:91" s="7" customFormat="1" ht="16.5" customHeight="1">
      <c r="A102" s="80" t="s">
        <v>78</v>
      </c>
      <c r="B102" s="81"/>
      <c r="C102" s="82"/>
      <c r="D102" s="264" t="s">
        <v>101</v>
      </c>
      <c r="E102" s="264"/>
      <c r="F102" s="264"/>
      <c r="G102" s="264"/>
      <c r="H102" s="264"/>
      <c r="I102" s="83"/>
      <c r="J102" s="264" t="s">
        <v>102</v>
      </c>
      <c r="K102" s="264"/>
      <c r="L102" s="264"/>
      <c r="M102" s="264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60">
        <f>'005 - Zdravotechnika'!J30</f>
        <v>0</v>
      </c>
      <c r="AH102" s="261"/>
      <c r="AI102" s="261"/>
      <c r="AJ102" s="261"/>
      <c r="AK102" s="261"/>
      <c r="AL102" s="261"/>
      <c r="AM102" s="261"/>
      <c r="AN102" s="260">
        <f t="shared" si="0"/>
        <v>0</v>
      </c>
      <c r="AO102" s="261"/>
      <c r="AP102" s="261"/>
      <c r="AQ102" s="84" t="s">
        <v>81</v>
      </c>
      <c r="AR102" s="81"/>
      <c r="AS102" s="85">
        <v>0</v>
      </c>
      <c r="AT102" s="86">
        <f t="shared" si="1"/>
        <v>0</v>
      </c>
      <c r="AU102" s="87">
        <f>'005 - Zdravotechnika'!P129</f>
        <v>0</v>
      </c>
      <c r="AV102" s="86">
        <f>'005 - Zdravotechnika'!J33</f>
        <v>0</v>
      </c>
      <c r="AW102" s="86">
        <f>'005 - Zdravotechnika'!J34</f>
        <v>0</v>
      </c>
      <c r="AX102" s="86">
        <f>'005 - Zdravotechnika'!J35</f>
        <v>0</v>
      </c>
      <c r="AY102" s="86">
        <f>'005 - Zdravotechnika'!J36</f>
        <v>0</v>
      </c>
      <c r="AZ102" s="86">
        <f>'005 - Zdravotechnika'!F33</f>
        <v>0</v>
      </c>
      <c r="BA102" s="86">
        <f>'005 - Zdravotechnika'!F34</f>
        <v>0</v>
      </c>
      <c r="BB102" s="86">
        <f>'005 - Zdravotechnika'!F35</f>
        <v>0</v>
      </c>
      <c r="BC102" s="86">
        <f>'005 - Zdravotechnika'!F36</f>
        <v>0</v>
      </c>
      <c r="BD102" s="88">
        <f>'005 - Zdravotechnika'!F37</f>
        <v>0</v>
      </c>
      <c r="BT102" s="89" t="s">
        <v>82</v>
      </c>
      <c r="BV102" s="89" t="s">
        <v>76</v>
      </c>
      <c r="BW102" s="89" t="s">
        <v>103</v>
      </c>
      <c r="BX102" s="89" t="s">
        <v>4</v>
      </c>
      <c r="CL102" s="89" t="s">
        <v>1</v>
      </c>
      <c r="CM102" s="89" t="s">
        <v>74</v>
      </c>
    </row>
    <row r="103" spans="1:91" s="7" customFormat="1" ht="16.5" customHeight="1">
      <c r="A103" s="80" t="s">
        <v>78</v>
      </c>
      <c r="B103" s="81"/>
      <c r="C103" s="82"/>
      <c r="D103" s="264" t="s">
        <v>104</v>
      </c>
      <c r="E103" s="264"/>
      <c r="F103" s="264"/>
      <c r="G103" s="264"/>
      <c r="H103" s="264"/>
      <c r="I103" s="83"/>
      <c r="J103" s="264" t="s">
        <v>105</v>
      </c>
      <c r="K103" s="264"/>
      <c r="L103" s="264"/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60">
        <f>'006 - Vetranie a klimatiz...'!J30</f>
        <v>0</v>
      </c>
      <c r="AH103" s="261"/>
      <c r="AI103" s="261"/>
      <c r="AJ103" s="261"/>
      <c r="AK103" s="261"/>
      <c r="AL103" s="261"/>
      <c r="AM103" s="261"/>
      <c r="AN103" s="260">
        <f t="shared" si="0"/>
        <v>0</v>
      </c>
      <c r="AO103" s="261"/>
      <c r="AP103" s="261"/>
      <c r="AQ103" s="84" t="s">
        <v>81</v>
      </c>
      <c r="AR103" s="81"/>
      <c r="AS103" s="95">
        <v>0</v>
      </c>
      <c r="AT103" s="96">
        <f t="shared" si="1"/>
        <v>0</v>
      </c>
      <c r="AU103" s="97">
        <f>'006 - Vetranie a klimatiz...'!P130</f>
        <v>0</v>
      </c>
      <c r="AV103" s="96">
        <f>'006 - Vetranie a klimatiz...'!J33</f>
        <v>0</v>
      </c>
      <c r="AW103" s="96">
        <f>'006 - Vetranie a klimatiz...'!J34</f>
        <v>0</v>
      </c>
      <c r="AX103" s="96">
        <f>'006 - Vetranie a klimatiz...'!J35</f>
        <v>0</v>
      </c>
      <c r="AY103" s="96">
        <f>'006 - Vetranie a klimatiz...'!J36</f>
        <v>0</v>
      </c>
      <c r="AZ103" s="96">
        <f>'006 - Vetranie a klimatiz...'!F33</f>
        <v>0</v>
      </c>
      <c r="BA103" s="96">
        <f>'006 - Vetranie a klimatiz...'!F34</f>
        <v>0</v>
      </c>
      <c r="BB103" s="96">
        <f>'006 - Vetranie a klimatiz...'!F35</f>
        <v>0</v>
      </c>
      <c r="BC103" s="96">
        <f>'006 - Vetranie a klimatiz...'!F36</f>
        <v>0</v>
      </c>
      <c r="BD103" s="98">
        <f>'006 - Vetranie a klimatiz...'!F37</f>
        <v>0</v>
      </c>
      <c r="BT103" s="89" t="s">
        <v>82</v>
      </c>
      <c r="BV103" s="89" t="s">
        <v>76</v>
      </c>
      <c r="BW103" s="89" t="s">
        <v>106</v>
      </c>
      <c r="BX103" s="89" t="s">
        <v>4</v>
      </c>
      <c r="CL103" s="89" t="s">
        <v>1</v>
      </c>
      <c r="CM103" s="89" t="s">
        <v>74</v>
      </c>
    </row>
    <row r="104" spans="1:91" s="2" customFormat="1" ht="30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74">
    <mergeCell ref="AG102:AM102"/>
    <mergeCell ref="AG103:AM103"/>
    <mergeCell ref="AG94:AM94"/>
    <mergeCell ref="AN94:AP94"/>
    <mergeCell ref="C92:G92"/>
    <mergeCell ref="I92:AF92"/>
    <mergeCell ref="J95:AF95"/>
    <mergeCell ref="J96:AF96"/>
    <mergeCell ref="K97:AF97"/>
    <mergeCell ref="K98:AF98"/>
    <mergeCell ref="K99:AF99"/>
    <mergeCell ref="J100:AF100"/>
    <mergeCell ref="J101:AF101"/>
    <mergeCell ref="J102:AF102"/>
    <mergeCell ref="J103:AF103"/>
    <mergeCell ref="AN102:AP102"/>
    <mergeCell ref="AN103:AP103"/>
    <mergeCell ref="D102:H102"/>
    <mergeCell ref="D95:H95"/>
    <mergeCell ref="D96:H96"/>
    <mergeCell ref="E97:I97"/>
    <mergeCell ref="E98:I98"/>
    <mergeCell ref="E99:I99"/>
    <mergeCell ref="D100:H100"/>
    <mergeCell ref="D101:H101"/>
    <mergeCell ref="D103:H103"/>
    <mergeCell ref="AN95:AP95"/>
    <mergeCell ref="AG95:AM95"/>
    <mergeCell ref="AN96:AP96"/>
    <mergeCell ref="AG96:AM96"/>
    <mergeCell ref="AN97:AP97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2:AP92"/>
    <mergeCell ref="AG92:AM92"/>
    <mergeCell ref="AG97:AM97"/>
    <mergeCell ref="AG98:AM98"/>
    <mergeCell ref="AG99:AM99"/>
    <mergeCell ref="AG100:AM100"/>
    <mergeCell ref="AG101:AM101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01 - Architektúra a stav...'!C2" display="/"/>
    <hyperlink ref="A97" location="'001 - Elektoinštalácia'!C2" display="/"/>
    <hyperlink ref="A98" location="'002 - Štruktúrovaná kabeláž'!C2" display="/"/>
    <hyperlink ref="A99" location="'003 - Rozvod EZS'!C2" display="/"/>
    <hyperlink ref="A100" location="'003 - Vykurovanie - prízemie'!C2" display="/"/>
    <hyperlink ref="A101" location="'004 - Vykurovanie- nová v...'!C2" display="/"/>
    <hyperlink ref="A102" location="'005 - Zdravotechnika'!C2" display="/"/>
    <hyperlink ref="A103" location="'006 - Vetranie a klimatiz...'!C2" display="/"/>
  </hyperlinks>
  <pageMargins left="0.39374999999999999" right="0.39374999999999999" top="0.39374999999999999" bottom="0.39374999999999999" header="0" footer="0"/>
  <pageSetup paperSize="9" scale="77" fitToHeight="100" orientation="portrait" blackAndWhite="1" horizontalDpi="4294967294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0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83</v>
      </c>
      <c r="AZ2" s="100" t="s">
        <v>107</v>
      </c>
      <c r="BA2" s="100" t="s">
        <v>1</v>
      </c>
      <c r="BB2" s="100" t="s">
        <v>1</v>
      </c>
      <c r="BC2" s="100" t="s">
        <v>108</v>
      </c>
      <c r="BD2" s="100" t="s">
        <v>89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  <c r="AZ3" s="100" t="s">
        <v>109</v>
      </c>
      <c r="BA3" s="100" t="s">
        <v>1</v>
      </c>
      <c r="BB3" s="100" t="s">
        <v>1</v>
      </c>
      <c r="BC3" s="100" t="s">
        <v>110</v>
      </c>
      <c r="BD3" s="100" t="s">
        <v>89</v>
      </c>
    </row>
    <row r="4" spans="1:5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  <c r="AZ4" s="100" t="s">
        <v>112</v>
      </c>
      <c r="BA4" s="100" t="s">
        <v>1</v>
      </c>
      <c r="BB4" s="100" t="s">
        <v>1</v>
      </c>
      <c r="BC4" s="100" t="s">
        <v>113</v>
      </c>
      <c r="BD4" s="100" t="s">
        <v>89</v>
      </c>
    </row>
    <row r="5" spans="1:56" s="1" customFormat="1" ht="6.95" customHeight="1">
      <c r="B5" s="21"/>
      <c r="I5" s="99"/>
      <c r="L5" s="21"/>
      <c r="AZ5" s="100" t="s">
        <v>114</v>
      </c>
      <c r="BA5" s="100" t="s">
        <v>1</v>
      </c>
      <c r="BB5" s="100" t="s">
        <v>1</v>
      </c>
      <c r="BC5" s="100" t="s">
        <v>115</v>
      </c>
      <c r="BD5" s="100" t="s">
        <v>89</v>
      </c>
    </row>
    <row r="6" spans="1:56" s="1" customFormat="1" ht="12" customHeight="1">
      <c r="B6" s="21"/>
      <c r="D6" s="28" t="s">
        <v>14</v>
      </c>
      <c r="I6" s="99"/>
      <c r="L6" s="21"/>
      <c r="AZ6" s="100" t="s">
        <v>116</v>
      </c>
      <c r="BA6" s="100" t="s">
        <v>1</v>
      </c>
      <c r="BB6" s="100" t="s">
        <v>1</v>
      </c>
      <c r="BC6" s="100" t="s">
        <v>117</v>
      </c>
      <c r="BD6" s="100" t="s">
        <v>89</v>
      </c>
    </row>
    <row r="7" spans="1:5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  <c r="AZ7" s="100" t="s">
        <v>118</v>
      </c>
      <c r="BA7" s="100" t="s">
        <v>1</v>
      </c>
      <c r="BB7" s="100" t="s">
        <v>1</v>
      </c>
      <c r="BC7" s="100" t="s">
        <v>119</v>
      </c>
      <c r="BD7" s="100" t="s">
        <v>89</v>
      </c>
    </row>
    <row r="8" spans="1:56" s="2" customFormat="1" ht="12" customHeight="1">
      <c r="A8" s="33"/>
      <c r="B8" s="34"/>
      <c r="C8" s="33"/>
      <c r="D8" s="28" t="s">
        <v>120</v>
      </c>
      <c r="E8" s="33"/>
      <c r="F8" s="33"/>
      <c r="G8" s="33"/>
      <c r="H8" s="33"/>
      <c r="I8" s="10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0" t="s">
        <v>121</v>
      </c>
      <c r="BA8" s="100" t="s">
        <v>1</v>
      </c>
      <c r="BB8" s="100" t="s">
        <v>1</v>
      </c>
      <c r="BC8" s="100" t="s">
        <v>122</v>
      </c>
      <c r="BD8" s="100" t="s">
        <v>89</v>
      </c>
    </row>
    <row r="9" spans="1:56" s="2" customFormat="1" ht="16.5" customHeight="1">
      <c r="A9" s="33"/>
      <c r="B9" s="34"/>
      <c r="C9" s="33"/>
      <c r="D9" s="33"/>
      <c r="E9" s="250" t="s">
        <v>123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0" t="s">
        <v>124</v>
      </c>
      <c r="BA9" s="100" t="s">
        <v>1</v>
      </c>
      <c r="BB9" s="100" t="s">
        <v>1</v>
      </c>
      <c r="BC9" s="100" t="s">
        <v>125</v>
      </c>
      <c r="BD9" s="100" t="s">
        <v>89</v>
      </c>
    </row>
    <row r="10" spans="1:56" s="2" customFormat="1" ht="11.25">
      <c r="A10" s="33"/>
      <c r="B10" s="34"/>
      <c r="C10" s="33"/>
      <c r="D10" s="33"/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0" t="s">
        <v>126</v>
      </c>
      <c r="BA10" s="100" t="s">
        <v>1</v>
      </c>
      <c r="BB10" s="100" t="s">
        <v>1</v>
      </c>
      <c r="BC10" s="100" t="s">
        <v>127</v>
      </c>
      <c r="BD10" s="100" t="s">
        <v>89</v>
      </c>
    </row>
    <row r="11" spans="1:5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104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0" t="s">
        <v>128</v>
      </c>
      <c r="BA11" s="100" t="s">
        <v>1</v>
      </c>
      <c r="BB11" s="100" t="s">
        <v>1</v>
      </c>
      <c r="BC11" s="100" t="s">
        <v>129</v>
      </c>
      <c r="BD11" s="100" t="s">
        <v>89</v>
      </c>
    </row>
    <row r="12" spans="1:5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104" t="s">
        <v>20</v>
      </c>
      <c r="J12" s="56">
        <f>'Rekapitulácia stavby'!AN8</f>
        <v>43663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0" t="s">
        <v>130</v>
      </c>
      <c r="BA12" s="100" t="s">
        <v>1</v>
      </c>
      <c r="BB12" s="100" t="s">
        <v>1</v>
      </c>
      <c r="BC12" s="100" t="s">
        <v>131</v>
      </c>
      <c r="BD12" s="100" t="s">
        <v>89</v>
      </c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10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0" t="s">
        <v>132</v>
      </c>
      <c r="BA13" s="100" t="s">
        <v>1</v>
      </c>
      <c r="BB13" s="100" t="s">
        <v>1</v>
      </c>
      <c r="BC13" s="100" t="s">
        <v>133</v>
      </c>
      <c r="BD13" s="100" t="s">
        <v>89</v>
      </c>
    </row>
    <row r="14" spans="1:5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104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0" t="s">
        <v>134</v>
      </c>
      <c r="BA14" s="100" t="s">
        <v>1</v>
      </c>
      <c r="BB14" s="100" t="s">
        <v>1</v>
      </c>
      <c r="BC14" s="100" t="s">
        <v>135</v>
      </c>
      <c r="BD14" s="100" t="s">
        <v>89</v>
      </c>
    </row>
    <row r="15" spans="1:5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104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0" t="s">
        <v>136</v>
      </c>
      <c r="BA15" s="100" t="s">
        <v>1</v>
      </c>
      <c r="BB15" s="100" t="s">
        <v>1</v>
      </c>
      <c r="BC15" s="100" t="s">
        <v>137</v>
      </c>
      <c r="BD15" s="100" t="s">
        <v>89</v>
      </c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10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0" t="s">
        <v>138</v>
      </c>
      <c r="BA16" s="100" t="s">
        <v>1</v>
      </c>
      <c r="BB16" s="100" t="s">
        <v>1</v>
      </c>
      <c r="BC16" s="100" t="s">
        <v>139</v>
      </c>
      <c r="BD16" s="100" t="s">
        <v>89</v>
      </c>
    </row>
    <row r="17" spans="1:56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104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00" t="s">
        <v>140</v>
      </c>
      <c r="BA17" s="100" t="s">
        <v>1</v>
      </c>
      <c r="BB17" s="100" t="s">
        <v>1</v>
      </c>
      <c r="BC17" s="100" t="s">
        <v>141</v>
      </c>
      <c r="BD17" s="100" t="s">
        <v>89</v>
      </c>
    </row>
    <row r="18" spans="1:56" s="2" customFormat="1" ht="18" customHeight="1">
      <c r="A18" s="33"/>
      <c r="B18" s="34"/>
      <c r="C18" s="33"/>
      <c r="D18" s="33"/>
      <c r="E18" s="277" t="str">
        <f>'Rekapitulácia stavby'!E14</f>
        <v>Vyplň údaj</v>
      </c>
      <c r="F18" s="253"/>
      <c r="G18" s="253"/>
      <c r="H18" s="253"/>
      <c r="I18" s="104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00" t="s">
        <v>142</v>
      </c>
      <c r="BA18" s="100" t="s">
        <v>1</v>
      </c>
      <c r="BB18" s="100" t="s">
        <v>1</v>
      </c>
      <c r="BC18" s="100" t="s">
        <v>143</v>
      </c>
      <c r="BD18" s="100" t="s">
        <v>89</v>
      </c>
    </row>
    <row r="19" spans="1:56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10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00" t="s">
        <v>144</v>
      </c>
      <c r="BA19" s="100" t="s">
        <v>1</v>
      </c>
      <c r="BB19" s="100" t="s">
        <v>1</v>
      </c>
      <c r="BC19" s="100" t="s">
        <v>145</v>
      </c>
      <c r="BD19" s="100" t="s">
        <v>89</v>
      </c>
    </row>
    <row r="20" spans="1:56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104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00" t="s">
        <v>146</v>
      </c>
      <c r="BA20" s="100" t="s">
        <v>1</v>
      </c>
      <c r="BB20" s="100" t="s">
        <v>1</v>
      </c>
      <c r="BC20" s="100" t="s">
        <v>147</v>
      </c>
      <c r="BD20" s="100" t="s">
        <v>89</v>
      </c>
    </row>
    <row r="21" spans="1:56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104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00" t="s">
        <v>148</v>
      </c>
      <c r="BA21" s="100" t="s">
        <v>1</v>
      </c>
      <c r="BB21" s="100" t="s">
        <v>1</v>
      </c>
      <c r="BC21" s="100" t="s">
        <v>149</v>
      </c>
      <c r="BD21" s="100" t="s">
        <v>89</v>
      </c>
    </row>
    <row r="22" spans="1:56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10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00" t="s">
        <v>150</v>
      </c>
      <c r="BA22" s="100" t="s">
        <v>1</v>
      </c>
      <c r="BB22" s="100" t="s">
        <v>1</v>
      </c>
      <c r="BC22" s="100" t="s">
        <v>151</v>
      </c>
      <c r="BD22" s="100" t="s">
        <v>89</v>
      </c>
    </row>
    <row r="23" spans="1:56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104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00" t="s">
        <v>152</v>
      </c>
      <c r="BA23" s="100" t="s">
        <v>1</v>
      </c>
      <c r="BB23" s="100" t="s">
        <v>1</v>
      </c>
      <c r="BC23" s="100" t="s">
        <v>153</v>
      </c>
      <c r="BD23" s="100" t="s">
        <v>89</v>
      </c>
    </row>
    <row r="24" spans="1:56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104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00" t="s">
        <v>154</v>
      </c>
      <c r="BA24" s="100" t="s">
        <v>1</v>
      </c>
      <c r="BB24" s="100" t="s">
        <v>1</v>
      </c>
      <c r="BC24" s="100" t="s">
        <v>155</v>
      </c>
      <c r="BD24" s="100" t="s">
        <v>89</v>
      </c>
    </row>
    <row r="25" spans="1:56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10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100" t="s">
        <v>156</v>
      </c>
      <c r="BA25" s="100" t="s">
        <v>1</v>
      </c>
      <c r="BB25" s="100" t="s">
        <v>1</v>
      </c>
      <c r="BC25" s="100" t="s">
        <v>157</v>
      </c>
      <c r="BD25" s="100" t="s">
        <v>89</v>
      </c>
    </row>
    <row r="26" spans="1:56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10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00" t="s">
        <v>158</v>
      </c>
      <c r="BA26" s="100" t="s">
        <v>1</v>
      </c>
      <c r="BB26" s="100" t="s">
        <v>1</v>
      </c>
      <c r="BC26" s="100" t="s">
        <v>159</v>
      </c>
      <c r="BD26" s="100" t="s">
        <v>89</v>
      </c>
    </row>
    <row r="27" spans="1:56" s="8" customFormat="1" ht="16.5" customHeight="1">
      <c r="A27" s="105"/>
      <c r="B27" s="106"/>
      <c r="C27" s="105"/>
      <c r="D27" s="105"/>
      <c r="E27" s="257" t="s">
        <v>1</v>
      </c>
      <c r="F27" s="257"/>
      <c r="G27" s="257"/>
      <c r="H27" s="257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Z27" s="109" t="s">
        <v>160</v>
      </c>
      <c r="BA27" s="109" t="s">
        <v>1</v>
      </c>
      <c r="BB27" s="109" t="s">
        <v>1</v>
      </c>
      <c r="BC27" s="109" t="s">
        <v>161</v>
      </c>
      <c r="BD27" s="109" t="s">
        <v>89</v>
      </c>
    </row>
    <row r="28" spans="1:56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100" t="s">
        <v>162</v>
      </c>
      <c r="BA28" s="100" t="s">
        <v>1</v>
      </c>
      <c r="BB28" s="100" t="s">
        <v>1</v>
      </c>
      <c r="BC28" s="100" t="s">
        <v>163</v>
      </c>
      <c r="BD28" s="100" t="s">
        <v>89</v>
      </c>
    </row>
    <row r="29" spans="1:56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1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100" t="s">
        <v>164</v>
      </c>
      <c r="BA29" s="100" t="s">
        <v>1</v>
      </c>
      <c r="BB29" s="100" t="s">
        <v>1</v>
      </c>
      <c r="BC29" s="100" t="s">
        <v>165</v>
      </c>
      <c r="BD29" s="100" t="s">
        <v>89</v>
      </c>
    </row>
    <row r="30" spans="1:56" s="2" customFormat="1" ht="25.35" customHeight="1">
      <c r="A30" s="33"/>
      <c r="B30" s="34"/>
      <c r="C30" s="33"/>
      <c r="D30" s="111" t="s">
        <v>34</v>
      </c>
      <c r="E30" s="33"/>
      <c r="F30" s="33"/>
      <c r="G30" s="33"/>
      <c r="H30" s="33"/>
      <c r="I30" s="103"/>
      <c r="J30" s="72">
        <f>ROUND(J149,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100" t="s">
        <v>166</v>
      </c>
      <c r="BA30" s="100" t="s">
        <v>1</v>
      </c>
      <c r="BB30" s="100" t="s">
        <v>1</v>
      </c>
      <c r="BC30" s="100" t="s">
        <v>167</v>
      </c>
      <c r="BD30" s="100" t="s">
        <v>89</v>
      </c>
    </row>
    <row r="31" spans="1:56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100" t="s">
        <v>168</v>
      </c>
      <c r="BA31" s="100" t="s">
        <v>1</v>
      </c>
      <c r="BB31" s="100" t="s">
        <v>1</v>
      </c>
      <c r="BC31" s="100" t="s">
        <v>169</v>
      </c>
      <c r="BD31" s="100" t="s">
        <v>89</v>
      </c>
    </row>
    <row r="32" spans="1:56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12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100" t="s">
        <v>170</v>
      </c>
      <c r="BA32" s="100" t="s">
        <v>1</v>
      </c>
      <c r="BB32" s="100" t="s">
        <v>1</v>
      </c>
      <c r="BC32" s="100" t="s">
        <v>171</v>
      </c>
      <c r="BD32" s="100" t="s">
        <v>89</v>
      </c>
    </row>
    <row r="33" spans="1:56" s="2" customFormat="1" ht="14.45" customHeight="1">
      <c r="A33" s="33"/>
      <c r="B33" s="34"/>
      <c r="C33" s="33"/>
      <c r="D33" s="113" t="s">
        <v>38</v>
      </c>
      <c r="E33" s="28" t="s">
        <v>39</v>
      </c>
      <c r="F33" s="114">
        <f>ROUND((SUM(BE149:BE1807)),  2)</f>
        <v>0</v>
      </c>
      <c r="G33" s="33"/>
      <c r="H33" s="33"/>
      <c r="I33" s="115">
        <v>0.2</v>
      </c>
      <c r="J33" s="114">
        <f>ROUND(((SUM(BE149:BE1807))*I33),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100" t="s">
        <v>172</v>
      </c>
      <c r="BA33" s="100" t="s">
        <v>1</v>
      </c>
      <c r="BB33" s="100" t="s">
        <v>1</v>
      </c>
      <c r="BC33" s="100" t="s">
        <v>173</v>
      </c>
      <c r="BD33" s="100" t="s">
        <v>89</v>
      </c>
    </row>
    <row r="34" spans="1:56" s="2" customFormat="1" ht="14.45" customHeight="1">
      <c r="A34" s="33"/>
      <c r="B34" s="34"/>
      <c r="C34" s="33"/>
      <c r="D34" s="33"/>
      <c r="E34" s="28" t="s">
        <v>40</v>
      </c>
      <c r="F34" s="114">
        <f>ROUND((SUM(BF149:BF1807)),  2)</f>
        <v>0</v>
      </c>
      <c r="G34" s="33"/>
      <c r="H34" s="33"/>
      <c r="I34" s="115">
        <v>0.2</v>
      </c>
      <c r="J34" s="114">
        <f>ROUND(((SUM(BF149:BF1807))*I34),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Z34" s="100" t="s">
        <v>174</v>
      </c>
      <c r="BA34" s="100" t="s">
        <v>1</v>
      </c>
      <c r="BB34" s="100" t="s">
        <v>1</v>
      </c>
      <c r="BC34" s="100" t="s">
        <v>175</v>
      </c>
      <c r="BD34" s="100" t="s">
        <v>89</v>
      </c>
    </row>
    <row r="35" spans="1:56" s="2" customFormat="1" ht="14.45" hidden="1" customHeight="1">
      <c r="A35" s="33"/>
      <c r="B35" s="34"/>
      <c r="C35" s="33"/>
      <c r="D35" s="33"/>
      <c r="E35" s="28" t="s">
        <v>41</v>
      </c>
      <c r="F35" s="114">
        <f>ROUND((SUM(BG149:BG1807)),  2)</f>
        <v>0</v>
      </c>
      <c r="G35" s="33"/>
      <c r="H35" s="33"/>
      <c r="I35" s="115">
        <v>0.2</v>
      </c>
      <c r="J35" s="11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Z35" s="100" t="s">
        <v>176</v>
      </c>
      <c r="BA35" s="100" t="s">
        <v>1</v>
      </c>
      <c r="BB35" s="100" t="s">
        <v>1</v>
      </c>
      <c r="BC35" s="100" t="s">
        <v>177</v>
      </c>
      <c r="BD35" s="100" t="s">
        <v>89</v>
      </c>
    </row>
    <row r="36" spans="1:56" s="2" customFormat="1" ht="14.45" hidden="1" customHeight="1">
      <c r="A36" s="33"/>
      <c r="B36" s="34"/>
      <c r="C36" s="33"/>
      <c r="D36" s="33"/>
      <c r="E36" s="28" t="s">
        <v>42</v>
      </c>
      <c r="F36" s="114">
        <f>ROUND((SUM(BH149:BH1807)),  2)</f>
        <v>0</v>
      </c>
      <c r="G36" s="33"/>
      <c r="H36" s="33"/>
      <c r="I36" s="115">
        <v>0.2</v>
      </c>
      <c r="J36" s="11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Z36" s="100" t="s">
        <v>178</v>
      </c>
      <c r="BA36" s="100" t="s">
        <v>1</v>
      </c>
      <c r="BB36" s="100" t="s">
        <v>1</v>
      </c>
      <c r="BC36" s="100" t="s">
        <v>179</v>
      </c>
      <c r="BD36" s="100" t="s">
        <v>89</v>
      </c>
    </row>
    <row r="37" spans="1:56" s="2" customFormat="1" ht="14.45" hidden="1" customHeight="1">
      <c r="A37" s="33"/>
      <c r="B37" s="34"/>
      <c r="C37" s="33"/>
      <c r="D37" s="33"/>
      <c r="E37" s="28" t="s">
        <v>43</v>
      </c>
      <c r="F37" s="114">
        <f>ROUND((SUM(BI149:BI1807)),  2)</f>
        <v>0</v>
      </c>
      <c r="G37" s="33"/>
      <c r="H37" s="33"/>
      <c r="I37" s="115">
        <v>0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Z37" s="100" t="s">
        <v>180</v>
      </c>
      <c r="BA37" s="100" t="s">
        <v>1</v>
      </c>
      <c r="BB37" s="100" t="s">
        <v>1</v>
      </c>
      <c r="BC37" s="100" t="s">
        <v>181</v>
      </c>
      <c r="BD37" s="100" t="s">
        <v>89</v>
      </c>
    </row>
    <row r="38" spans="1:56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10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Z38" s="100" t="s">
        <v>182</v>
      </c>
      <c r="BA38" s="100" t="s">
        <v>1</v>
      </c>
      <c r="BB38" s="100" t="s">
        <v>1</v>
      </c>
      <c r="BC38" s="100" t="s">
        <v>183</v>
      </c>
      <c r="BD38" s="100" t="s">
        <v>89</v>
      </c>
    </row>
    <row r="39" spans="1:56" s="2" customFormat="1" ht="25.35" customHeight="1">
      <c r="A39" s="33"/>
      <c r="B39" s="34"/>
      <c r="C39" s="116"/>
      <c r="D39" s="117" t="s">
        <v>44</v>
      </c>
      <c r="E39" s="61"/>
      <c r="F39" s="61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Z39" s="100" t="s">
        <v>184</v>
      </c>
      <c r="BA39" s="100" t="s">
        <v>1</v>
      </c>
      <c r="BB39" s="100" t="s">
        <v>1</v>
      </c>
      <c r="BC39" s="100" t="s">
        <v>185</v>
      </c>
      <c r="BD39" s="100" t="s">
        <v>89</v>
      </c>
    </row>
    <row r="40" spans="1:56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Z40" s="100" t="s">
        <v>186</v>
      </c>
      <c r="BA40" s="100" t="s">
        <v>1</v>
      </c>
      <c r="BB40" s="100" t="s">
        <v>1</v>
      </c>
      <c r="BC40" s="100" t="s">
        <v>187</v>
      </c>
      <c r="BD40" s="100" t="s">
        <v>89</v>
      </c>
    </row>
    <row r="41" spans="1:56" s="1" customFormat="1" ht="14.45" customHeight="1">
      <c r="B41" s="21"/>
      <c r="I41" s="99"/>
      <c r="L41" s="21"/>
      <c r="AZ41" s="100" t="s">
        <v>188</v>
      </c>
      <c r="BA41" s="100" t="s">
        <v>1</v>
      </c>
      <c r="BB41" s="100" t="s">
        <v>1</v>
      </c>
      <c r="BC41" s="100" t="s">
        <v>189</v>
      </c>
      <c r="BD41" s="100" t="s">
        <v>89</v>
      </c>
    </row>
    <row r="42" spans="1:56" s="1" customFormat="1" ht="14.45" customHeight="1">
      <c r="B42" s="21"/>
      <c r="I42" s="99"/>
      <c r="L42" s="21"/>
      <c r="AZ42" s="100" t="s">
        <v>190</v>
      </c>
      <c r="BA42" s="100" t="s">
        <v>1</v>
      </c>
      <c r="BB42" s="100" t="s">
        <v>1</v>
      </c>
      <c r="BC42" s="100" t="s">
        <v>191</v>
      </c>
      <c r="BD42" s="100" t="s">
        <v>89</v>
      </c>
    </row>
    <row r="43" spans="1:56" s="1" customFormat="1" ht="14.45" customHeight="1">
      <c r="B43" s="21"/>
      <c r="I43" s="99"/>
      <c r="L43" s="21"/>
      <c r="AZ43" s="100" t="s">
        <v>192</v>
      </c>
      <c r="BA43" s="100" t="s">
        <v>1</v>
      </c>
      <c r="BB43" s="100" t="s">
        <v>1</v>
      </c>
      <c r="BC43" s="100" t="s">
        <v>193</v>
      </c>
      <c r="BD43" s="100" t="s">
        <v>89</v>
      </c>
    </row>
    <row r="44" spans="1:56" s="1" customFormat="1" ht="14.45" customHeight="1">
      <c r="B44" s="21"/>
      <c r="I44" s="99"/>
      <c r="L44" s="21"/>
      <c r="AZ44" s="100" t="s">
        <v>194</v>
      </c>
      <c r="BA44" s="100" t="s">
        <v>1</v>
      </c>
      <c r="BB44" s="100" t="s">
        <v>1</v>
      </c>
      <c r="BC44" s="100" t="s">
        <v>195</v>
      </c>
      <c r="BD44" s="100" t="s">
        <v>89</v>
      </c>
    </row>
    <row r="45" spans="1:56" s="1" customFormat="1" ht="14.45" customHeight="1">
      <c r="B45" s="21"/>
      <c r="I45" s="99"/>
      <c r="L45" s="21"/>
      <c r="AZ45" s="100" t="s">
        <v>196</v>
      </c>
      <c r="BA45" s="100" t="s">
        <v>1</v>
      </c>
      <c r="BB45" s="100" t="s">
        <v>1</v>
      </c>
      <c r="BC45" s="100" t="s">
        <v>197</v>
      </c>
      <c r="BD45" s="100" t="s">
        <v>89</v>
      </c>
    </row>
    <row r="46" spans="1:56" s="1" customFormat="1" ht="14.45" customHeight="1">
      <c r="B46" s="21"/>
      <c r="I46" s="99"/>
      <c r="L46" s="21"/>
      <c r="AZ46" s="100" t="s">
        <v>198</v>
      </c>
      <c r="BA46" s="100" t="s">
        <v>1</v>
      </c>
      <c r="BB46" s="100" t="s">
        <v>1</v>
      </c>
      <c r="BC46" s="100" t="s">
        <v>199</v>
      </c>
      <c r="BD46" s="100" t="s">
        <v>89</v>
      </c>
    </row>
    <row r="47" spans="1:56" s="1" customFormat="1" ht="14.45" customHeight="1">
      <c r="B47" s="21"/>
      <c r="I47" s="99"/>
      <c r="L47" s="21"/>
      <c r="AZ47" s="100" t="s">
        <v>200</v>
      </c>
      <c r="BA47" s="100" t="s">
        <v>1</v>
      </c>
      <c r="BB47" s="100" t="s">
        <v>1</v>
      </c>
      <c r="BC47" s="100" t="s">
        <v>201</v>
      </c>
      <c r="BD47" s="100" t="s">
        <v>89</v>
      </c>
    </row>
    <row r="48" spans="1:56" s="1" customFormat="1" ht="14.45" customHeight="1">
      <c r="B48" s="21"/>
      <c r="I48" s="99"/>
      <c r="L48" s="21"/>
      <c r="AZ48" s="100" t="s">
        <v>202</v>
      </c>
      <c r="BA48" s="100" t="s">
        <v>1</v>
      </c>
      <c r="BB48" s="100" t="s">
        <v>1</v>
      </c>
      <c r="BC48" s="100" t="s">
        <v>203</v>
      </c>
      <c r="BD48" s="100" t="s">
        <v>89</v>
      </c>
    </row>
    <row r="49" spans="1:56" s="1" customFormat="1" ht="14.45" customHeight="1">
      <c r="B49" s="21"/>
      <c r="I49" s="99"/>
      <c r="L49" s="21"/>
      <c r="AZ49" s="100" t="s">
        <v>204</v>
      </c>
      <c r="BA49" s="100" t="s">
        <v>1</v>
      </c>
      <c r="BB49" s="100" t="s">
        <v>1</v>
      </c>
      <c r="BC49" s="100" t="s">
        <v>205</v>
      </c>
      <c r="BD49" s="100" t="s">
        <v>89</v>
      </c>
    </row>
    <row r="50" spans="1:56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56" ht="11.25">
      <c r="B51" s="21"/>
      <c r="L51" s="21"/>
    </row>
    <row r="52" spans="1:56" ht="11.25">
      <c r="B52" s="21"/>
      <c r="L52" s="21"/>
    </row>
    <row r="53" spans="1:56" ht="11.25">
      <c r="B53" s="21"/>
      <c r="L53" s="21"/>
    </row>
    <row r="54" spans="1:56" ht="11.25">
      <c r="B54" s="21"/>
      <c r="L54" s="21"/>
    </row>
    <row r="55" spans="1:56" ht="11.25">
      <c r="B55" s="21"/>
      <c r="L55" s="21"/>
    </row>
    <row r="56" spans="1:56" ht="11.25">
      <c r="B56" s="21"/>
      <c r="L56" s="21"/>
    </row>
    <row r="57" spans="1:56" ht="11.25">
      <c r="B57" s="21"/>
      <c r="L57" s="21"/>
    </row>
    <row r="58" spans="1:56" ht="11.25">
      <c r="B58" s="21"/>
      <c r="L58" s="21"/>
    </row>
    <row r="59" spans="1:56" ht="11.25">
      <c r="B59" s="21"/>
      <c r="L59" s="21"/>
    </row>
    <row r="60" spans="1:56" ht="11.25">
      <c r="B60" s="21"/>
      <c r="L60" s="21"/>
    </row>
    <row r="61" spans="1:56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56" ht="11.25">
      <c r="B62" s="21"/>
      <c r="L62" s="21"/>
    </row>
    <row r="63" spans="1:56" ht="11.25">
      <c r="B63" s="21"/>
      <c r="L63" s="21"/>
    </row>
    <row r="64" spans="1:56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120</v>
      </c>
      <c r="D86" s="33"/>
      <c r="E86" s="33"/>
      <c r="F86" s="33"/>
      <c r="G86" s="33"/>
      <c r="H86" s="33"/>
      <c r="I86" s="10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0" t="str">
        <f>E9</f>
        <v>001 - Architektúra a stavebné riešenie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ul.Kármána 2, Lučenec</v>
      </c>
      <c r="G89" s="33"/>
      <c r="H89" s="33"/>
      <c r="I89" s="104" t="s">
        <v>20</v>
      </c>
      <c r="J89" s="56">
        <f>IF(J12="","",J12)</f>
        <v>43663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21</v>
      </c>
      <c r="D91" s="33"/>
      <c r="E91" s="33"/>
      <c r="F91" s="26" t="str">
        <f>E15</f>
        <v>BB samosprávny kraj</v>
      </c>
      <c r="G91" s="33"/>
      <c r="H91" s="33"/>
      <c r="I91" s="104" t="s">
        <v>27</v>
      </c>
      <c r="J91" s="31" t="str">
        <f>E21</f>
        <v>Ing.Atilla Farkaš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104" t="s">
        <v>31</v>
      </c>
      <c r="J92" s="31" t="str">
        <f>E24</f>
        <v>Ing.Igor Janečka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0" t="s">
        <v>207</v>
      </c>
      <c r="D94" s="116"/>
      <c r="E94" s="116"/>
      <c r="F94" s="116"/>
      <c r="G94" s="116"/>
      <c r="H94" s="116"/>
      <c r="I94" s="131"/>
      <c r="J94" s="132" t="s">
        <v>208</v>
      </c>
      <c r="K94" s="11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3" t="s">
        <v>209</v>
      </c>
      <c r="D96" s="33"/>
      <c r="E96" s="33"/>
      <c r="F96" s="33"/>
      <c r="G96" s="33"/>
      <c r="H96" s="33"/>
      <c r="I96" s="103"/>
      <c r="J96" s="72">
        <f>J149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210</v>
      </c>
    </row>
    <row r="97" spans="2:12" s="9" customFormat="1" ht="24.95" customHeight="1">
      <c r="B97" s="134"/>
      <c r="D97" s="135" t="s">
        <v>211</v>
      </c>
      <c r="E97" s="136"/>
      <c r="F97" s="136"/>
      <c r="G97" s="136"/>
      <c r="H97" s="136"/>
      <c r="I97" s="137"/>
      <c r="J97" s="138">
        <f>J150</f>
        <v>0</v>
      </c>
      <c r="L97" s="134"/>
    </row>
    <row r="98" spans="2:12" s="10" customFormat="1" ht="19.899999999999999" customHeight="1">
      <c r="B98" s="139"/>
      <c r="D98" s="140" t="s">
        <v>212</v>
      </c>
      <c r="E98" s="141"/>
      <c r="F98" s="141"/>
      <c r="G98" s="141"/>
      <c r="H98" s="141"/>
      <c r="I98" s="142"/>
      <c r="J98" s="143">
        <f>J151</f>
        <v>0</v>
      </c>
      <c r="L98" s="139"/>
    </row>
    <row r="99" spans="2:12" s="10" customFormat="1" ht="19.899999999999999" customHeight="1">
      <c r="B99" s="139"/>
      <c r="D99" s="140" t="s">
        <v>213</v>
      </c>
      <c r="E99" s="141"/>
      <c r="F99" s="141"/>
      <c r="G99" s="141"/>
      <c r="H99" s="141"/>
      <c r="I99" s="142"/>
      <c r="J99" s="143">
        <f>J194</f>
        <v>0</v>
      </c>
      <c r="L99" s="139"/>
    </row>
    <row r="100" spans="2:12" s="10" customFormat="1" ht="19.899999999999999" customHeight="1">
      <c r="B100" s="139"/>
      <c r="D100" s="140" t="s">
        <v>214</v>
      </c>
      <c r="E100" s="141"/>
      <c r="F100" s="141"/>
      <c r="G100" s="141"/>
      <c r="H100" s="141"/>
      <c r="I100" s="142"/>
      <c r="J100" s="143">
        <f>J233</f>
        <v>0</v>
      </c>
      <c r="L100" s="139"/>
    </row>
    <row r="101" spans="2:12" s="10" customFormat="1" ht="19.899999999999999" customHeight="1">
      <c r="B101" s="139"/>
      <c r="D101" s="140" t="s">
        <v>215</v>
      </c>
      <c r="E101" s="141"/>
      <c r="F101" s="141"/>
      <c r="G101" s="141"/>
      <c r="H101" s="141"/>
      <c r="I101" s="142"/>
      <c r="J101" s="143">
        <f>J349</f>
        <v>0</v>
      </c>
      <c r="L101" s="139"/>
    </row>
    <row r="102" spans="2:12" s="10" customFormat="1" ht="19.899999999999999" customHeight="1">
      <c r="B102" s="139"/>
      <c r="D102" s="140" t="s">
        <v>216</v>
      </c>
      <c r="E102" s="141"/>
      <c r="F102" s="141"/>
      <c r="G102" s="141"/>
      <c r="H102" s="141"/>
      <c r="I102" s="142"/>
      <c r="J102" s="143">
        <f>J411</f>
        <v>0</v>
      </c>
      <c r="L102" s="139"/>
    </row>
    <row r="103" spans="2:12" s="10" customFormat="1" ht="19.899999999999999" customHeight="1">
      <c r="B103" s="139"/>
      <c r="D103" s="140" t="s">
        <v>217</v>
      </c>
      <c r="E103" s="141"/>
      <c r="F103" s="141"/>
      <c r="G103" s="141"/>
      <c r="H103" s="141"/>
      <c r="I103" s="142"/>
      <c r="J103" s="143">
        <f>J422</f>
        <v>0</v>
      </c>
      <c r="L103" s="139"/>
    </row>
    <row r="104" spans="2:12" s="10" customFormat="1" ht="19.899999999999999" customHeight="1">
      <c r="B104" s="139"/>
      <c r="D104" s="140" t="s">
        <v>218</v>
      </c>
      <c r="E104" s="141"/>
      <c r="F104" s="141"/>
      <c r="G104" s="141"/>
      <c r="H104" s="141"/>
      <c r="I104" s="142"/>
      <c r="J104" s="143">
        <f>J793</f>
        <v>0</v>
      </c>
      <c r="L104" s="139"/>
    </row>
    <row r="105" spans="2:12" s="10" customFormat="1" ht="19.899999999999999" customHeight="1">
      <c r="B105" s="139"/>
      <c r="D105" s="140" t="s">
        <v>219</v>
      </c>
      <c r="E105" s="141"/>
      <c r="F105" s="141"/>
      <c r="G105" s="141"/>
      <c r="H105" s="141"/>
      <c r="I105" s="142"/>
      <c r="J105" s="143">
        <f>J1082</f>
        <v>0</v>
      </c>
      <c r="L105" s="139"/>
    </row>
    <row r="106" spans="2:12" s="9" customFormat="1" ht="24.95" customHeight="1">
      <c r="B106" s="134"/>
      <c r="D106" s="135" t="s">
        <v>220</v>
      </c>
      <c r="E106" s="136"/>
      <c r="F106" s="136"/>
      <c r="G106" s="136"/>
      <c r="H106" s="136"/>
      <c r="I106" s="137"/>
      <c r="J106" s="138">
        <f>J1084</f>
        <v>0</v>
      </c>
      <c r="L106" s="134"/>
    </row>
    <row r="107" spans="2:12" s="10" customFormat="1" ht="19.899999999999999" customHeight="1">
      <c r="B107" s="139"/>
      <c r="D107" s="140" t="s">
        <v>221</v>
      </c>
      <c r="E107" s="141"/>
      <c r="F107" s="141"/>
      <c r="G107" s="141"/>
      <c r="H107" s="141"/>
      <c r="I107" s="142"/>
      <c r="J107" s="143">
        <f>J1085</f>
        <v>0</v>
      </c>
      <c r="L107" s="139"/>
    </row>
    <row r="108" spans="2:12" s="10" customFormat="1" ht="19.899999999999999" customHeight="1">
      <c r="B108" s="139"/>
      <c r="D108" s="140" t="s">
        <v>222</v>
      </c>
      <c r="E108" s="141"/>
      <c r="F108" s="141"/>
      <c r="G108" s="141"/>
      <c r="H108" s="141"/>
      <c r="I108" s="142"/>
      <c r="J108" s="143">
        <f>J1096</f>
        <v>0</v>
      </c>
      <c r="L108" s="139"/>
    </row>
    <row r="109" spans="2:12" s="10" customFormat="1" ht="19.899999999999999" customHeight="1">
      <c r="B109" s="139"/>
      <c r="D109" s="140" t="s">
        <v>223</v>
      </c>
      <c r="E109" s="141"/>
      <c r="F109" s="141"/>
      <c r="G109" s="141"/>
      <c r="H109" s="141"/>
      <c r="I109" s="142"/>
      <c r="J109" s="143">
        <f>J1100</f>
        <v>0</v>
      </c>
      <c r="L109" s="139"/>
    </row>
    <row r="110" spans="2:12" s="10" customFormat="1" ht="19.899999999999999" customHeight="1">
      <c r="B110" s="139"/>
      <c r="D110" s="140" t="s">
        <v>224</v>
      </c>
      <c r="E110" s="141"/>
      <c r="F110" s="141"/>
      <c r="G110" s="141"/>
      <c r="H110" s="141"/>
      <c r="I110" s="142"/>
      <c r="J110" s="143">
        <f>J1153</f>
        <v>0</v>
      </c>
      <c r="L110" s="139"/>
    </row>
    <row r="111" spans="2:12" s="10" customFormat="1" ht="19.899999999999999" customHeight="1">
      <c r="B111" s="139"/>
      <c r="D111" s="140" t="s">
        <v>225</v>
      </c>
      <c r="E111" s="141"/>
      <c r="F111" s="141"/>
      <c r="G111" s="141"/>
      <c r="H111" s="141"/>
      <c r="I111" s="142"/>
      <c r="J111" s="143">
        <f>J1159</f>
        <v>0</v>
      </c>
      <c r="L111" s="139"/>
    </row>
    <row r="112" spans="2:12" s="10" customFormat="1" ht="19.899999999999999" customHeight="1">
      <c r="B112" s="139"/>
      <c r="D112" s="140" t="s">
        <v>226</v>
      </c>
      <c r="E112" s="141"/>
      <c r="F112" s="141"/>
      <c r="G112" s="141"/>
      <c r="H112" s="141"/>
      <c r="I112" s="142"/>
      <c r="J112" s="143">
        <f>J1169</f>
        <v>0</v>
      </c>
      <c r="L112" s="139"/>
    </row>
    <row r="113" spans="2:12" s="10" customFormat="1" ht="19.899999999999999" customHeight="1">
      <c r="B113" s="139"/>
      <c r="D113" s="140" t="s">
        <v>227</v>
      </c>
      <c r="E113" s="141"/>
      <c r="F113" s="141"/>
      <c r="G113" s="141"/>
      <c r="H113" s="141"/>
      <c r="I113" s="142"/>
      <c r="J113" s="143">
        <f>J1233</f>
        <v>0</v>
      </c>
      <c r="L113" s="139"/>
    </row>
    <row r="114" spans="2:12" s="10" customFormat="1" ht="19.899999999999999" customHeight="1">
      <c r="B114" s="139"/>
      <c r="D114" s="140" t="s">
        <v>228</v>
      </c>
      <c r="E114" s="141"/>
      <c r="F114" s="141"/>
      <c r="G114" s="141"/>
      <c r="H114" s="141"/>
      <c r="I114" s="142"/>
      <c r="J114" s="143">
        <f>J1318</f>
        <v>0</v>
      </c>
      <c r="L114" s="139"/>
    </row>
    <row r="115" spans="2:12" s="10" customFormat="1" ht="19.899999999999999" customHeight="1">
      <c r="B115" s="139"/>
      <c r="D115" s="140" t="s">
        <v>229</v>
      </c>
      <c r="E115" s="141"/>
      <c r="F115" s="141"/>
      <c r="G115" s="141"/>
      <c r="H115" s="141"/>
      <c r="I115" s="142"/>
      <c r="J115" s="143">
        <f>J1334</f>
        <v>0</v>
      </c>
      <c r="L115" s="139"/>
    </row>
    <row r="116" spans="2:12" s="10" customFormat="1" ht="19.899999999999999" customHeight="1">
      <c r="B116" s="139"/>
      <c r="D116" s="140" t="s">
        <v>230</v>
      </c>
      <c r="E116" s="141"/>
      <c r="F116" s="141"/>
      <c r="G116" s="141"/>
      <c r="H116" s="141"/>
      <c r="I116" s="142"/>
      <c r="J116" s="143">
        <f>J1347</f>
        <v>0</v>
      </c>
      <c r="L116" s="139"/>
    </row>
    <row r="117" spans="2:12" s="10" customFormat="1" ht="19.899999999999999" customHeight="1">
      <c r="B117" s="139"/>
      <c r="D117" s="140" t="s">
        <v>231</v>
      </c>
      <c r="E117" s="141"/>
      <c r="F117" s="141"/>
      <c r="G117" s="141"/>
      <c r="H117" s="141"/>
      <c r="I117" s="142"/>
      <c r="J117" s="143">
        <f>J1438</f>
        <v>0</v>
      </c>
      <c r="L117" s="139"/>
    </row>
    <row r="118" spans="2:12" s="10" customFormat="1" ht="19.899999999999999" customHeight="1">
      <c r="B118" s="139"/>
      <c r="D118" s="140" t="s">
        <v>232</v>
      </c>
      <c r="E118" s="141"/>
      <c r="F118" s="141"/>
      <c r="G118" s="141"/>
      <c r="H118" s="141"/>
      <c r="I118" s="142"/>
      <c r="J118" s="143">
        <f>J1483</f>
        <v>0</v>
      </c>
      <c r="L118" s="139"/>
    </row>
    <row r="119" spans="2:12" s="10" customFormat="1" ht="19.899999999999999" customHeight="1">
      <c r="B119" s="139"/>
      <c r="D119" s="140" t="s">
        <v>233</v>
      </c>
      <c r="E119" s="141"/>
      <c r="F119" s="141"/>
      <c r="G119" s="141"/>
      <c r="H119" s="141"/>
      <c r="I119" s="142"/>
      <c r="J119" s="143">
        <f>J1563</f>
        <v>0</v>
      </c>
      <c r="L119" s="139"/>
    </row>
    <row r="120" spans="2:12" s="10" customFormat="1" ht="19.899999999999999" customHeight="1">
      <c r="B120" s="139"/>
      <c r="D120" s="140" t="s">
        <v>234</v>
      </c>
      <c r="E120" s="141"/>
      <c r="F120" s="141"/>
      <c r="G120" s="141"/>
      <c r="H120" s="141"/>
      <c r="I120" s="142"/>
      <c r="J120" s="143">
        <f>J1620</f>
        <v>0</v>
      </c>
      <c r="L120" s="139"/>
    </row>
    <row r="121" spans="2:12" s="10" customFormat="1" ht="19.899999999999999" customHeight="1">
      <c r="B121" s="139"/>
      <c r="D121" s="140" t="s">
        <v>235</v>
      </c>
      <c r="E121" s="141"/>
      <c r="F121" s="141"/>
      <c r="G121" s="141"/>
      <c r="H121" s="141"/>
      <c r="I121" s="142"/>
      <c r="J121" s="143">
        <f>J1645</f>
        <v>0</v>
      </c>
      <c r="L121" s="139"/>
    </row>
    <row r="122" spans="2:12" s="10" customFormat="1" ht="19.899999999999999" customHeight="1">
      <c r="B122" s="139"/>
      <c r="D122" s="140" t="s">
        <v>236</v>
      </c>
      <c r="E122" s="141"/>
      <c r="F122" s="141"/>
      <c r="G122" s="141"/>
      <c r="H122" s="141"/>
      <c r="I122" s="142"/>
      <c r="J122" s="143">
        <f>J1652</f>
        <v>0</v>
      </c>
      <c r="L122" s="139"/>
    </row>
    <row r="123" spans="2:12" s="10" customFormat="1" ht="19.899999999999999" customHeight="1">
      <c r="B123" s="139"/>
      <c r="D123" s="140" t="s">
        <v>237</v>
      </c>
      <c r="E123" s="141"/>
      <c r="F123" s="141"/>
      <c r="G123" s="141"/>
      <c r="H123" s="141"/>
      <c r="I123" s="142"/>
      <c r="J123" s="143">
        <f>J1700</f>
        <v>0</v>
      </c>
      <c r="L123" s="139"/>
    </row>
    <row r="124" spans="2:12" s="10" customFormat="1" ht="19.899999999999999" customHeight="1">
      <c r="B124" s="139"/>
      <c r="D124" s="140" t="s">
        <v>238</v>
      </c>
      <c r="E124" s="141"/>
      <c r="F124" s="141"/>
      <c r="G124" s="141"/>
      <c r="H124" s="141"/>
      <c r="I124" s="142"/>
      <c r="J124" s="143">
        <f>J1775</f>
        <v>0</v>
      </c>
      <c r="L124" s="139"/>
    </row>
    <row r="125" spans="2:12" s="9" customFormat="1" ht="24.95" customHeight="1">
      <c r="B125" s="134"/>
      <c r="D125" s="135" t="s">
        <v>239</v>
      </c>
      <c r="E125" s="136"/>
      <c r="F125" s="136"/>
      <c r="G125" s="136"/>
      <c r="H125" s="136"/>
      <c r="I125" s="137"/>
      <c r="J125" s="138">
        <f>J1793</f>
        <v>0</v>
      </c>
      <c r="L125" s="134"/>
    </row>
    <row r="126" spans="2:12" s="10" customFormat="1" ht="19.899999999999999" customHeight="1">
      <c r="B126" s="139"/>
      <c r="D126" s="140" t="s">
        <v>240</v>
      </c>
      <c r="E126" s="141"/>
      <c r="F126" s="141"/>
      <c r="G126" s="141"/>
      <c r="H126" s="141"/>
      <c r="I126" s="142"/>
      <c r="J126" s="143">
        <f>J1794</f>
        <v>0</v>
      </c>
      <c r="L126" s="139"/>
    </row>
    <row r="127" spans="2:12" s="9" customFormat="1" ht="24.95" customHeight="1">
      <c r="B127" s="134"/>
      <c r="D127" s="135" t="s">
        <v>241</v>
      </c>
      <c r="E127" s="136"/>
      <c r="F127" s="136"/>
      <c r="G127" s="136"/>
      <c r="H127" s="136"/>
      <c r="I127" s="137"/>
      <c r="J127" s="138">
        <f>J1798</f>
        <v>0</v>
      </c>
      <c r="L127" s="134"/>
    </row>
    <row r="128" spans="2:12" s="9" customFormat="1" ht="24.95" customHeight="1">
      <c r="B128" s="134"/>
      <c r="D128" s="135" t="s">
        <v>242</v>
      </c>
      <c r="E128" s="136"/>
      <c r="F128" s="136"/>
      <c r="G128" s="136"/>
      <c r="H128" s="136"/>
      <c r="I128" s="137"/>
      <c r="J128" s="138">
        <f>J1805</f>
        <v>0</v>
      </c>
      <c r="L128" s="134"/>
    </row>
    <row r="129" spans="1:31" s="10" customFormat="1" ht="19.899999999999999" customHeight="1">
      <c r="B129" s="139"/>
      <c r="D129" s="140" t="s">
        <v>243</v>
      </c>
      <c r="E129" s="141"/>
      <c r="F129" s="141"/>
      <c r="G129" s="141"/>
      <c r="H129" s="141"/>
      <c r="I129" s="142"/>
      <c r="J129" s="143">
        <f>J1806</f>
        <v>0</v>
      </c>
      <c r="L129" s="139"/>
    </row>
    <row r="130" spans="1:31" s="2" customFormat="1" ht="21.75" customHeight="1">
      <c r="A130" s="33"/>
      <c r="B130" s="34"/>
      <c r="C130" s="33"/>
      <c r="D130" s="33"/>
      <c r="E130" s="33"/>
      <c r="F130" s="33"/>
      <c r="G130" s="33"/>
      <c r="H130" s="33"/>
      <c r="I130" s="10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31" s="2" customFormat="1" ht="6.95" customHeight="1">
      <c r="A131" s="33"/>
      <c r="B131" s="48"/>
      <c r="C131" s="49"/>
      <c r="D131" s="49"/>
      <c r="E131" s="49"/>
      <c r="F131" s="49"/>
      <c r="G131" s="49"/>
      <c r="H131" s="49"/>
      <c r="I131" s="128"/>
      <c r="J131" s="49"/>
      <c r="K131" s="49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5" spans="1:31" s="2" customFormat="1" ht="6.95" customHeight="1">
      <c r="A135" s="33"/>
      <c r="B135" s="50"/>
      <c r="C135" s="51"/>
      <c r="D135" s="51"/>
      <c r="E135" s="51"/>
      <c r="F135" s="51"/>
      <c r="G135" s="51"/>
      <c r="H135" s="51"/>
      <c r="I135" s="129"/>
      <c r="J135" s="51"/>
      <c r="K135" s="51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24.95" customHeight="1">
      <c r="A136" s="33"/>
      <c r="B136" s="34"/>
      <c r="C136" s="22" t="s">
        <v>244</v>
      </c>
      <c r="D136" s="33"/>
      <c r="E136" s="33"/>
      <c r="F136" s="33"/>
      <c r="G136" s="33"/>
      <c r="H136" s="33"/>
      <c r="I136" s="10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6.95" customHeight="1">
      <c r="A137" s="33"/>
      <c r="B137" s="34"/>
      <c r="C137" s="33"/>
      <c r="D137" s="33"/>
      <c r="E137" s="33"/>
      <c r="F137" s="33"/>
      <c r="G137" s="33"/>
      <c r="H137" s="33"/>
      <c r="I137" s="10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2" customHeight="1">
      <c r="A138" s="33"/>
      <c r="B138" s="34"/>
      <c r="C138" s="28" t="s">
        <v>14</v>
      </c>
      <c r="D138" s="33"/>
      <c r="E138" s="33"/>
      <c r="F138" s="33"/>
      <c r="G138" s="33"/>
      <c r="H138" s="33"/>
      <c r="I138" s="10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25.5" customHeight="1">
      <c r="A139" s="33"/>
      <c r="B139" s="34"/>
      <c r="C139" s="33"/>
      <c r="D139" s="33"/>
      <c r="E139" s="274" t="str">
        <f>E7</f>
        <v>Novohradská knižnica Lučenec - PD pre rekon.budovy ul.Kármana 2- zmena PD riešenie časti budovy</v>
      </c>
      <c r="F139" s="275"/>
      <c r="G139" s="275"/>
      <c r="H139" s="275"/>
      <c r="I139" s="10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120</v>
      </c>
      <c r="D140" s="33"/>
      <c r="E140" s="33"/>
      <c r="F140" s="33"/>
      <c r="G140" s="33"/>
      <c r="H140" s="33"/>
      <c r="I140" s="103"/>
      <c r="J140" s="33"/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16.5" customHeight="1">
      <c r="A141" s="33"/>
      <c r="B141" s="34"/>
      <c r="C141" s="33"/>
      <c r="D141" s="33"/>
      <c r="E141" s="250" t="str">
        <f>E9</f>
        <v>001 - Architektúra a stavebné riešenie</v>
      </c>
      <c r="F141" s="276"/>
      <c r="G141" s="276"/>
      <c r="H141" s="276"/>
      <c r="I141" s="10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6.95" customHeight="1">
      <c r="A142" s="33"/>
      <c r="B142" s="34"/>
      <c r="C142" s="33"/>
      <c r="D142" s="33"/>
      <c r="E142" s="33"/>
      <c r="F142" s="33"/>
      <c r="G142" s="33"/>
      <c r="H142" s="33"/>
      <c r="I142" s="103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2" customHeight="1">
      <c r="A143" s="33"/>
      <c r="B143" s="34"/>
      <c r="C143" s="28" t="s">
        <v>18</v>
      </c>
      <c r="D143" s="33"/>
      <c r="E143" s="33"/>
      <c r="F143" s="26" t="str">
        <f>F12</f>
        <v>ul.Kármána 2, Lučenec</v>
      </c>
      <c r="G143" s="33"/>
      <c r="H143" s="33"/>
      <c r="I143" s="104" t="s">
        <v>20</v>
      </c>
      <c r="J143" s="56">
        <f>IF(J12="","",J12)</f>
        <v>43663</v>
      </c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6.95" customHeight="1">
      <c r="A144" s="33"/>
      <c r="B144" s="34"/>
      <c r="C144" s="33"/>
      <c r="D144" s="33"/>
      <c r="E144" s="33"/>
      <c r="F144" s="33"/>
      <c r="G144" s="33"/>
      <c r="H144" s="33"/>
      <c r="I144" s="103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5.2" customHeight="1">
      <c r="A145" s="33"/>
      <c r="B145" s="34"/>
      <c r="C145" s="28" t="s">
        <v>21</v>
      </c>
      <c r="D145" s="33"/>
      <c r="E145" s="33"/>
      <c r="F145" s="26" t="str">
        <f>E15</f>
        <v>BB samosprávny kraj</v>
      </c>
      <c r="G145" s="33"/>
      <c r="H145" s="33"/>
      <c r="I145" s="104" t="s">
        <v>27</v>
      </c>
      <c r="J145" s="31" t="str">
        <f>E21</f>
        <v>Ing.Atilla Farkaš</v>
      </c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15.2" customHeight="1">
      <c r="A146" s="33"/>
      <c r="B146" s="34"/>
      <c r="C146" s="28" t="s">
        <v>25</v>
      </c>
      <c r="D146" s="33"/>
      <c r="E146" s="33"/>
      <c r="F146" s="26" t="str">
        <f>IF(E18="","",E18)</f>
        <v>Vyplň údaj</v>
      </c>
      <c r="G146" s="33"/>
      <c r="H146" s="33"/>
      <c r="I146" s="104" t="s">
        <v>31</v>
      </c>
      <c r="J146" s="31" t="str">
        <f>E24</f>
        <v>Ing.Igor Janečka</v>
      </c>
      <c r="K146" s="33"/>
      <c r="L146" s="4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0.35" customHeight="1">
      <c r="A147" s="33"/>
      <c r="B147" s="34"/>
      <c r="C147" s="33"/>
      <c r="D147" s="33"/>
      <c r="E147" s="33"/>
      <c r="F147" s="33"/>
      <c r="G147" s="33"/>
      <c r="H147" s="33"/>
      <c r="I147" s="103"/>
      <c r="J147" s="33"/>
      <c r="K147" s="33"/>
      <c r="L147" s="4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11" customFormat="1" ht="29.25" customHeight="1">
      <c r="A148" s="144"/>
      <c r="B148" s="145"/>
      <c r="C148" s="146" t="s">
        <v>245</v>
      </c>
      <c r="D148" s="147" t="s">
        <v>59</v>
      </c>
      <c r="E148" s="147" t="s">
        <v>55</v>
      </c>
      <c r="F148" s="147" t="s">
        <v>56</v>
      </c>
      <c r="G148" s="147" t="s">
        <v>246</v>
      </c>
      <c r="H148" s="147" t="s">
        <v>247</v>
      </c>
      <c r="I148" s="148" t="s">
        <v>248</v>
      </c>
      <c r="J148" s="149" t="s">
        <v>208</v>
      </c>
      <c r="K148" s="150" t="s">
        <v>249</v>
      </c>
      <c r="L148" s="151"/>
      <c r="M148" s="63" t="s">
        <v>1</v>
      </c>
      <c r="N148" s="64" t="s">
        <v>38</v>
      </c>
      <c r="O148" s="64" t="s">
        <v>250</v>
      </c>
      <c r="P148" s="64" t="s">
        <v>251</v>
      </c>
      <c r="Q148" s="64" t="s">
        <v>252</v>
      </c>
      <c r="R148" s="64" t="s">
        <v>253</v>
      </c>
      <c r="S148" s="64" t="s">
        <v>254</v>
      </c>
      <c r="T148" s="65" t="s">
        <v>255</v>
      </c>
      <c r="U148" s="144"/>
      <c r="V148" s="144"/>
      <c r="W148" s="144"/>
      <c r="X148" s="144"/>
      <c r="Y148" s="144"/>
      <c r="Z148" s="144"/>
      <c r="AA148" s="144"/>
      <c r="AB148" s="144"/>
      <c r="AC148" s="144"/>
      <c r="AD148" s="144"/>
      <c r="AE148" s="144"/>
    </row>
    <row r="149" spans="1:65" s="2" customFormat="1" ht="22.9" customHeight="1">
      <c r="A149" s="33"/>
      <c r="B149" s="34"/>
      <c r="C149" s="70" t="s">
        <v>209</v>
      </c>
      <c r="D149" s="33"/>
      <c r="E149" s="33"/>
      <c r="F149" s="33"/>
      <c r="G149" s="33"/>
      <c r="H149" s="33"/>
      <c r="I149" s="103"/>
      <c r="J149" s="152">
        <f>BK149</f>
        <v>0</v>
      </c>
      <c r="K149" s="33"/>
      <c r="L149" s="34"/>
      <c r="M149" s="66"/>
      <c r="N149" s="57"/>
      <c r="O149" s="67"/>
      <c r="P149" s="153">
        <f>P150+P1084+P1793+P1798+P1805</f>
        <v>0</v>
      </c>
      <c r="Q149" s="67"/>
      <c r="R149" s="153">
        <f>R150+R1084+R1793+R1798+R1805</f>
        <v>129.58642363999999</v>
      </c>
      <c r="S149" s="67"/>
      <c r="T149" s="154">
        <f>T150+T1084+T1793+T1798+T1805</f>
        <v>87.349485000000016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73</v>
      </c>
      <c r="AU149" s="18" t="s">
        <v>210</v>
      </c>
      <c r="BK149" s="155">
        <f>BK150+BK1084+BK1793+BK1798+BK1805</f>
        <v>0</v>
      </c>
    </row>
    <row r="150" spans="1:65" s="12" customFormat="1" ht="25.9" customHeight="1">
      <c r="B150" s="156"/>
      <c r="D150" s="157" t="s">
        <v>73</v>
      </c>
      <c r="E150" s="158" t="s">
        <v>256</v>
      </c>
      <c r="F150" s="158" t="s">
        <v>257</v>
      </c>
      <c r="I150" s="159"/>
      <c r="J150" s="160">
        <f>BK150</f>
        <v>0</v>
      </c>
      <c r="L150" s="156"/>
      <c r="M150" s="161"/>
      <c r="N150" s="162"/>
      <c r="O150" s="162"/>
      <c r="P150" s="163">
        <f>P151+P194+P233+P349+P411+P422+P793+P1082</f>
        <v>0</v>
      </c>
      <c r="Q150" s="162"/>
      <c r="R150" s="163">
        <f>R151+R194+R233+R349+R411+R422+R793+R1082</f>
        <v>107.46358706999999</v>
      </c>
      <c r="S150" s="162"/>
      <c r="T150" s="164">
        <f>T151+T194+T233+T349+T411+T422+T793+T1082</f>
        <v>84.661586000000014</v>
      </c>
      <c r="AR150" s="157" t="s">
        <v>82</v>
      </c>
      <c r="AT150" s="165" t="s">
        <v>73</v>
      </c>
      <c r="AU150" s="165" t="s">
        <v>74</v>
      </c>
      <c r="AY150" s="157" t="s">
        <v>258</v>
      </c>
      <c r="BK150" s="166">
        <f>BK151+BK194+BK233+BK349+BK411+BK422+BK793+BK1082</f>
        <v>0</v>
      </c>
    </row>
    <row r="151" spans="1:65" s="12" customFormat="1" ht="22.9" customHeight="1">
      <c r="B151" s="156"/>
      <c r="D151" s="157" t="s">
        <v>73</v>
      </c>
      <c r="E151" s="167" t="s">
        <v>82</v>
      </c>
      <c r="F151" s="167" t="s">
        <v>259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SUM(P152:P193)</f>
        <v>0</v>
      </c>
      <c r="Q151" s="162"/>
      <c r="R151" s="163">
        <f>SUM(R152:R193)</f>
        <v>0</v>
      </c>
      <c r="S151" s="162"/>
      <c r="T151" s="164">
        <f>SUM(T152:T193)</f>
        <v>6.0142500000000005</v>
      </c>
      <c r="AR151" s="157" t="s">
        <v>82</v>
      </c>
      <c r="AT151" s="165" t="s">
        <v>73</v>
      </c>
      <c r="AU151" s="165" t="s">
        <v>82</v>
      </c>
      <c r="AY151" s="157" t="s">
        <v>258</v>
      </c>
      <c r="BK151" s="166">
        <f>SUM(BK152:BK193)</f>
        <v>0</v>
      </c>
    </row>
    <row r="152" spans="1:65" s="2" customFormat="1" ht="24" customHeight="1">
      <c r="A152" s="33"/>
      <c r="B152" s="169"/>
      <c r="C152" s="170" t="s">
        <v>82</v>
      </c>
      <c r="D152" s="170" t="s">
        <v>260</v>
      </c>
      <c r="E152" s="171" t="s">
        <v>261</v>
      </c>
      <c r="F152" s="172" t="s">
        <v>262</v>
      </c>
      <c r="G152" s="173" t="s">
        <v>263</v>
      </c>
      <c r="H152" s="174">
        <v>12.15</v>
      </c>
      <c r="I152" s="175"/>
      <c r="J152" s="174">
        <f>ROUND(I152*H152,3)</f>
        <v>0</v>
      </c>
      <c r="K152" s="176"/>
      <c r="L152" s="34"/>
      <c r="M152" s="177" t="s">
        <v>1</v>
      </c>
      <c r="N152" s="178" t="s">
        <v>40</v>
      </c>
      <c r="O152" s="59"/>
      <c r="P152" s="179">
        <f>O152*H152</f>
        <v>0</v>
      </c>
      <c r="Q152" s="179">
        <v>0</v>
      </c>
      <c r="R152" s="179">
        <f>Q152*H152</f>
        <v>0</v>
      </c>
      <c r="S152" s="179">
        <v>0.26</v>
      </c>
      <c r="T152" s="180">
        <f>S152*H152</f>
        <v>3.1590000000000003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1" t="s">
        <v>264</v>
      </c>
      <c r="AT152" s="181" t="s">
        <v>260</v>
      </c>
      <c r="AU152" s="181" t="s">
        <v>89</v>
      </c>
      <c r="AY152" s="18" t="s">
        <v>258</v>
      </c>
      <c r="BE152" s="182">
        <f>IF(N152="základná",J152,0)</f>
        <v>0</v>
      </c>
      <c r="BF152" s="182">
        <f>IF(N152="znížená",J152,0)</f>
        <v>0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8" t="s">
        <v>89</v>
      </c>
      <c r="BK152" s="183">
        <f>ROUND(I152*H152,3)</f>
        <v>0</v>
      </c>
      <c r="BL152" s="18" t="s">
        <v>264</v>
      </c>
      <c r="BM152" s="181" t="s">
        <v>265</v>
      </c>
    </row>
    <row r="153" spans="1:65" s="13" customFormat="1" ht="11.25">
      <c r="B153" s="184"/>
      <c r="D153" s="185" t="s">
        <v>266</v>
      </c>
      <c r="E153" s="186" t="s">
        <v>1</v>
      </c>
      <c r="F153" s="187" t="s">
        <v>267</v>
      </c>
      <c r="H153" s="186" t="s">
        <v>1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6" t="s">
        <v>266</v>
      </c>
      <c r="AU153" s="186" t="s">
        <v>89</v>
      </c>
      <c r="AV153" s="13" t="s">
        <v>82</v>
      </c>
      <c r="AW153" s="13" t="s">
        <v>29</v>
      </c>
      <c r="AX153" s="13" t="s">
        <v>74</v>
      </c>
      <c r="AY153" s="186" t="s">
        <v>258</v>
      </c>
    </row>
    <row r="154" spans="1:65" s="14" customFormat="1" ht="11.25">
      <c r="B154" s="192"/>
      <c r="D154" s="185" t="s">
        <v>266</v>
      </c>
      <c r="E154" s="193" t="s">
        <v>1</v>
      </c>
      <c r="F154" s="194" t="s">
        <v>268</v>
      </c>
      <c r="H154" s="195">
        <v>12.15</v>
      </c>
      <c r="I154" s="196"/>
      <c r="L154" s="192"/>
      <c r="M154" s="197"/>
      <c r="N154" s="198"/>
      <c r="O154" s="198"/>
      <c r="P154" s="198"/>
      <c r="Q154" s="198"/>
      <c r="R154" s="198"/>
      <c r="S154" s="198"/>
      <c r="T154" s="199"/>
      <c r="AT154" s="193" t="s">
        <v>266</v>
      </c>
      <c r="AU154" s="193" t="s">
        <v>89</v>
      </c>
      <c r="AV154" s="14" t="s">
        <v>89</v>
      </c>
      <c r="AW154" s="14" t="s">
        <v>29</v>
      </c>
      <c r="AX154" s="14" t="s">
        <v>82</v>
      </c>
      <c r="AY154" s="193" t="s">
        <v>258</v>
      </c>
    </row>
    <row r="155" spans="1:65" s="2" customFormat="1" ht="24" customHeight="1">
      <c r="A155" s="33"/>
      <c r="B155" s="169"/>
      <c r="C155" s="170" t="s">
        <v>89</v>
      </c>
      <c r="D155" s="170" t="s">
        <v>260</v>
      </c>
      <c r="E155" s="171" t="s">
        <v>269</v>
      </c>
      <c r="F155" s="172" t="s">
        <v>270</v>
      </c>
      <c r="G155" s="173" t="s">
        <v>263</v>
      </c>
      <c r="H155" s="174">
        <v>12.15</v>
      </c>
      <c r="I155" s="175"/>
      <c r="J155" s="174">
        <f>ROUND(I155*H155,3)</f>
        <v>0</v>
      </c>
      <c r="K155" s="176"/>
      <c r="L155" s="34"/>
      <c r="M155" s="177" t="s">
        <v>1</v>
      </c>
      <c r="N155" s="178" t="s">
        <v>40</v>
      </c>
      <c r="O155" s="59"/>
      <c r="P155" s="179">
        <f>O155*H155</f>
        <v>0</v>
      </c>
      <c r="Q155" s="179">
        <v>0</v>
      </c>
      <c r="R155" s="179">
        <f>Q155*H155</f>
        <v>0</v>
      </c>
      <c r="S155" s="179">
        <v>0.23499999999999999</v>
      </c>
      <c r="T155" s="180">
        <f>S155*H155</f>
        <v>2.8552499999999998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1" t="s">
        <v>264</v>
      </c>
      <c r="AT155" s="181" t="s">
        <v>260</v>
      </c>
      <c r="AU155" s="181" t="s">
        <v>89</v>
      </c>
      <c r="AY155" s="18" t="s">
        <v>258</v>
      </c>
      <c r="BE155" s="182">
        <f>IF(N155="základná",J155,0)</f>
        <v>0</v>
      </c>
      <c r="BF155" s="182">
        <f>IF(N155="znížená",J155,0)</f>
        <v>0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8" t="s">
        <v>89</v>
      </c>
      <c r="BK155" s="183">
        <f>ROUND(I155*H155,3)</f>
        <v>0</v>
      </c>
      <c r="BL155" s="18" t="s">
        <v>264</v>
      </c>
      <c r="BM155" s="181" t="s">
        <v>271</v>
      </c>
    </row>
    <row r="156" spans="1:65" s="13" customFormat="1" ht="11.25">
      <c r="B156" s="184"/>
      <c r="D156" s="185" t="s">
        <v>266</v>
      </c>
      <c r="E156" s="186" t="s">
        <v>1</v>
      </c>
      <c r="F156" s="187" t="s">
        <v>267</v>
      </c>
      <c r="H156" s="186" t="s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266</v>
      </c>
      <c r="AU156" s="186" t="s">
        <v>89</v>
      </c>
      <c r="AV156" s="13" t="s">
        <v>82</v>
      </c>
      <c r="AW156" s="13" t="s">
        <v>29</v>
      </c>
      <c r="AX156" s="13" t="s">
        <v>74</v>
      </c>
      <c r="AY156" s="186" t="s">
        <v>258</v>
      </c>
    </row>
    <row r="157" spans="1:65" s="14" customFormat="1" ht="11.25">
      <c r="B157" s="192"/>
      <c r="D157" s="185" t="s">
        <v>266</v>
      </c>
      <c r="E157" s="193" t="s">
        <v>1</v>
      </c>
      <c r="F157" s="194" t="s">
        <v>268</v>
      </c>
      <c r="H157" s="195">
        <v>12.15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266</v>
      </c>
      <c r="AU157" s="193" t="s">
        <v>89</v>
      </c>
      <c r="AV157" s="14" t="s">
        <v>89</v>
      </c>
      <c r="AW157" s="14" t="s">
        <v>29</v>
      </c>
      <c r="AX157" s="14" t="s">
        <v>82</v>
      </c>
      <c r="AY157" s="193" t="s">
        <v>258</v>
      </c>
    </row>
    <row r="158" spans="1:65" s="2" customFormat="1" ht="24" customHeight="1">
      <c r="A158" s="33"/>
      <c r="B158" s="169"/>
      <c r="C158" s="170" t="s">
        <v>272</v>
      </c>
      <c r="D158" s="170" t="s">
        <v>260</v>
      </c>
      <c r="E158" s="171" t="s">
        <v>273</v>
      </c>
      <c r="F158" s="172" t="s">
        <v>274</v>
      </c>
      <c r="G158" s="173" t="s">
        <v>275</v>
      </c>
      <c r="H158" s="174">
        <v>10.782999999999999</v>
      </c>
      <c r="I158" s="175"/>
      <c r="J158" s="174">
        <f>ROUND(I158*H158,3)</f>
        <v>0</v>
      </c>
      <c r="K158" s="176"/>
      <c r="L158" s="34"/>
      <c r="M158" s="177" t="s">
        <v>1</v>
      </c>
      <c r="N158" s="178" t="s">
        <v>40</v>
      </c>
      <c r="O158" s="59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264</v>
      </c>
      <c r="AT158" s="181" t="s">
        <v>260</v>
      </c>
      <c r="AU158" s="181" t="s">
        <v>89</v>
      </c>
      <c r="AY158" s="18" t="s">
        <v>258</v>
      </c>
      <c r="BE158" s="182">
        <f>IF(N158="základná",J158,0)</f>
        <v>0</v>
      </c>
      <c r="BF158" s="182">
        <f>IF(N158="znížená",J158,0)</f>
        <v>0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8" t="s">
        <v>89</v>
      </c>
      <c r="BK158" s="183">
        <f>ROUND(I158*H158,3)</f>
        <v>0</v>
      </c>
      <c r="BL158" s="18" t="s">
        <v>264</v>
      </c>
      <c r="BM158" s="181" t="s">
        <v>276</v>
      </c>
    </row>
    <row r="159" spans="1:65" s="13" customFormat="1" ht="11.25">
      <c r="B159" s="184"/>
      <c r="D159" s="185" t="s">
        <v>266</v>
      </c>
      <c r="E159" s="186" t="s">
        <v>1</v>
      </c>
      <c r="F159" s="187" t="s">
        <v>277</v>
      </c>
      <c r="H159" s="186" t="s">
        <v>1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6" t="s">
        <v>266</v>
      </c>
      <c r="AU159" s="186" t="s">
        <v>89</v>
      </c>
      <c r="AV159" s="13" t="s">
        <v>82</v>
      </c>
      <c r="AW159" s="13" t="s">
        <v>29</v>
      </c>
      <c r="AX159" s="13" t="s">
        <v>74</v>
      </c>
      <c r="AY159" s="186" t="s">
        <v>258</v>
      </c>
    </row>
    <row r="160" spans="1:65" s="14" customFormat="1" ht="11.25">
      <c r="B160" s="192"/>
      <c r="D160" s="185" t="s">
        <v>266</v>
      </c>
      <c r="E160" s="193" t="s">
        <v>1</v>
      </c>
      <c r="F160" s="194" t="s">
        <v>278</v>
      </c>
      <c r="H160" s="195">
        <v>9.3859999999999992</v>
      </c>
      <c r="I160" s="196"/>
      <c r="L160" s="192"/>
      <c r="M160" s="197"/>
      <c r="N160" s="198"/>
      <c r="O160" s="198"/>
      <c r="P160" s="198"/>
      <c r="Q160" s="198"/>
      <c r="R160" s="198"/>
      <c r="S160" s="198"/>
      <c r="T160" s="199"/>
      <c r="AT160" s="193" t="s">
        <v>266</v>
      </c>
      <c r="AU160" s="193" t="s">
        <v>89</v>
      </c>
      <c r="AV160" s="14" t="s">
        <v>89</v>
      </c>
      <c r="AW160" s="14" t="s">
        <v>29</v>
      </c>
      <c r="AX160" s="14" t="s">
        <v>74</v>
      </c>
      <c r="AY160" s="193" t="s">
        <v>258</v>
      </c>
    </row>
    <row r="161" spans="1:65" s="14" customFormat="1" ht="11.25">
      <c r="B161" s="192"/>
      <c r="D161" s="185" t="s">
        <v>266</v>
      </c>
      <c r="E161" s="193" t="s">
        <v>1</v>
      </c>
      <c r="F161" s="194" t="s">
        <v>279</v>
      </c>
      <c r="H161" s="195">
        <v>1.397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266</v>
      </c>
      <c r="AU161" s="193" t="s">
        <v>89</v>
      </c>
      <c r="AV161" s="14" t="s">
        <v>89</v>
      </c>
      <c r="AW161" s="14" t="s">
        <v>29</v>
      </c>
      <c r="AX161" s="14" t="s">
        <v>74</v>
      </c>
      <c r="AY161" s="193" t="s">
        <v>258</v>
      </c>
    </row>
    <row r="162" spans="1:65" s="15" customFormat="1" ht="11.25">
      <c r="B162" s="200"/>
      <c r="D162" s="185" t="s">
        <v>266</v>
      </c>
      <c r="E162" s="201" t="s">
        <v>124</v>
      </c>
      <c r="F162" s="202" t="s">
        <v>280</v>
      </c>
      <c r="H162" s="203">
        <v>10.782999999999999</v>
      </c>
      <c r="I162" s="204"/>
      <c r="L162" s="200"/>
      <c r="M162" s="205"/>
      <c r="N162" s="206"/>
      <c r="O162" s="206"/>
      <c r="P162" s="206"/>
      <c r="Q162" s="206"/>
      <c r="R162" s="206"/>
      <c r="S162" s="206"/>
      <c r="T162" s="207"/>
      <c r="AT162" s="201" t="s">
        <v>266</v>
      </c>
      <c r="AU162" s="201" t="s">
        <v>89</v>
      </c>
      <c r="AV162" s="15" t="s">
        <v>264</v>
      </c>
      <c r="AW162" s="15" t="s">
        <v>29</v>
      </c>
      <c r="AX162" s="15" t="s">
        <v>82</v>
      </c>
      <c r="AY162" s="201" t="s">
        <v>258</v>
      </c>
    </row>
    <row r="163" spans="1:65" s="2" customFormat="1" ht="16.5" customHeight="1">
      <c r="A163" s="33"/>
      <c r="B163" s="169"/>
      <c r="C163" s="170" t="s">
        <v>264</v>
      </c>
      <c r="D163" s="170" t="s">
        <v>260</v>
      </c>
      <c r="E163" s="171" t="s">
        <v>281</v>
      </c>
      <c r="F163" s="172" t="s">
        <v>282</v>
      </c>
      <c r="G163" s="173" t="s">
        <v>275</v>
      </c>
      <c r="H163" s="174">
        <v>1.522</v>
      </c>
      <c r="I163" s="175"/>
      <c r="J163" s="174">
        <f>ROUND(I163*H163,3)</f>
        <v>0</v>
      </c>
      <c r="K163" s="176"/>
      <c r="L163" s="34"/>
      <c r="M163" s="177" t="s">
        <v>1</v>
      </c>
      <c r="N163" s="178" t="s">
        <v>40</v>
      </c>
      <c r="O163" s="59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264</v>
      </c>
      <c r="AT163" s="181" t="s">
        <v>260</v>
      </c>
      <c r="AU163" s="181" t="s">
        <v>89</v>
      </c>
      <c r="AY163" s="18" t="s">
        <v>258</v>
      </c>
      <c r="BE163" s="182">
        <f>IF(N163="základná",J163,0)</f>
        <v>0</v>
      </c>
      <c r="BF163" s="182">
        <f>IF(N163="znížená",J163,0)</f>
        <v>0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8" t="s">
        <v>89</v>
      </c>
      <c r="BK163" s="183">
        <f>ROUND(I163*H163,3)</f>
        <v>0</v>
      </c>
      <c r="BL163" s="18" t="s">
        <v>264</v>
      </c>
      <c r="BM163" s="181" t="s">
        <v>283</v>
      </c>
    </row>
    <row r="164" spans="1:65" s="14" customFormat="1" ht="11.25">
      <c r="B164" s="192"/>
      <c r="D164" s="185" t="s">
        <v>266</v>
      </c>
      <c r="E164" s="193" t="s">
        <v>1</v>
      </c>
      <c r="F164" s="194" t="s">
        <v>284</v>
      </c>
      <c r="H164" s="195">
        <v>1.08</v>
      </c>
      <c r="I164" s="196"/>
      <c r="L164" s="192"/>
      <c r="M164" s="197"/>
      <c r="N164" s="198"/>
      <c r="O164" s="198"/>
      <c r="P164" s="198"/>
      <c r="Q164" s="198"/>
      <c r="R164" s="198"/>
      <c r="S164" s="198"/>
      <c r="T164" s="199"/>
      <c r="AT164" s="193" t="s">
        <v>266</v>
      </c>
      <c r="AU164" s="193" t="s">
        <v>89</v>
      </c>
      <c r="AV164" s="14" t="s">
        <v>89</v>
      </c>
      <c r="AW164" s="14" t="s">
        <v>29</v>
      </c>
      <c r="AX164" s="14" t="s">
        <v>74</v>
      </c>
      <c r="AY164" s="193" t="s">
        <v>258</v>
      </c>
    </row>
    <row r="165" spans="1:65" s="14" customFormat="1" ht="11.25">
      <c r="B165" s="192"/>
      <c r="D165" s="185" t="s">
        <v>266</v>
      </c>
      <c r="E165" s="193" t="s">
        <v>1</v>
      </c>
      <c r="F165" s="194" t="s">
        <v>285</v>
      </c>
      <c r="H165" s="195">
        <v>0.23599999999999999</v>
      </c>
      <c r="I165" s="196"/>
      <c r="L165" s="192"/>
      <c r="M165" s="197"/>
      <c r="N165" s="198"/>
      <c r="O165" s="198"/>
      <c r="P165" s="198"/>
      <c r="Q165" s="198"/>
      <c r="R165" s="198"/>
      <c r="S165" s="198"/>
      <c r="T165" s="199"/>
      <c r="AT165" s="193" t="s">
        <v>266</v>
      </c>
      <c r="AU165" s="193" t="s">
        <v>89</v>
      </c>
      <c r="AV165" s="14" t="s">
        <v>89</v>
      </c>
      <c r="AW165" s="14" t="s">
        <v>29</v>
      </c>
      <c r="AX165" s="14" t="s">
        <v>74</v>
      </c>
      <c r="AY165" s="193" t="s">
        <v>258</v>
      </c>
    </row>
    <row r="166" spans="1:65" s="14" customFormat="1" ht="11.25">
      <c r="B166" s="192"/>
      <c r="D166" s="185" t="s">
        <v>266</v>
      </c>
      <c r="E166" s="193" t="s">
        <v>1</v>
      </c>
      <c r="F166" s="194" t="s">
        <v>286</v>
      </c>
      <c r="H166" s="195">
        <v>0.20599999999999999</v>
      </c>
      <c r="I166" s="196"/>
      <c r="L166" s="192"/>
      <c r="M166" s="197"/>
      <c r="N166" s="198"/>
      <c r="O166" s="198"/>
      <c r="P166" s="198"/>
      <c r="Q166" s="198"/>
      <c r="R166" s="198"/>
      <c r="S166" s="198"/>
      <c r="T166" s="199"/>
      <c r="AT166" s="193" t="s">
        <v>266</v>
      </c>
      <c r="AU166" s="193" t="s">
        <v>89</v>
      </c>
      <c r="AV166" s="14" t="s">
        <v>89</v>
      </c>
      <c r="AW166" s="14" t="s">
        <v>29</v>
      </c>
      <c r="AX166" s="14" t="s">
        <v>74</v>
      </c>
      <c r="AY166" s="193" t="s">
        <v>258</v>
      </c>
    </row>
    <row r="167" spans="1:65" s="15" customFormat="1" ht="11.25">
      <c r="B167" s="200"/>
      <c r="D167" s="185" t="s">
        <v>266</v>
      </c>
      <c r="E167" s="201" t="s">
        <v>190</v>
      </c>
      <c r="F167" s="202" t="s">
        <v>280</v>
      </c>
      <c r="H167" s="203">
        <v>1.522</v>
      </c>
      <c r="I167" s="204"/>
      <c r="L167" s="200"/>
      <c r="M167" s="205"/>
      <c r="N167" s="206"/>
      <c r="O167" s="206"/>
      <c r="P167" s="206"/>
      <c r="Q167" s="206"/>
      <c r="R167" s="206"/>
      <c r="S167" s="206"/>
      <c r="T167" s="207"/>
      <c r="AT167" s="201" t="s">
        <v>266</v>
      </c>
      <c r="AU167" s="201" t="s">
        <v>89</v>
      </c>
      <c r="AV167" s="15" t="s">
        <v>264</v>
      </c>
      <c r="AW167" s="15" t="s">
        <v>29</v>
      </c>
      <c r="AX167" s="15" t="s">
        <v>82</v>
      </c>
      <c r="AY167" s="201" t="s">
        <v>258</v>
      </c>
    </row>
    <row r="168" spans="1:65" s="2" customFormat="1" ht="16.5" customHeight="1">
      <c r="A168" s="33"/>
      <c r="B168" s="169"/>
      <c r="C168" s="170" t="s">
        <v>287</v>
      </c>
      <c r="D168" s="170" t="s">
        <v>260</v>
      </c>
      <c r="E168" s="171" t="s">
        <v>288</v>
      </c>
      <c r="F168" s="172" t="s">
        <v>289</v>
      </c>
      <c r="G168" s="173" t="s">
        <v>275</v>
      </c>
      <c r="H168" s="174">
        <v>7.4240000000000004</v>
      </c>
      <c r="I168" s="175"/>
      <c r="J168" s="174">
        <f>ROUND(I168*H168,3)</f>
        <v>0</v>
      </c>
      <c r="K168" s="176"/>
      <c r="L168" s="34"/>
      <c r="M168" s="177" t="s">
        <v>1</v>
      </c>
      <c r="N168" s="178" t="s">
        <v>40</v>
      </c>
      <c r="O168" s="59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264</v>
      </c>
      <c r="AT168" s="181" t="s">
        <v>260</v>
      </c>
      <c r="AU168" s="181" t="s">
        <v>89</v>
      </c>
      <c r="AY168" s="18" t="s">
        <v>258</v>
      </c>
      <c r="BE168" s="182">
        <f>IF(N168="základná",J168,0)</f>
        <v>0</v>
      </c>
      <c r="BF168" s="182">
        <f>IF(N168="znížená",J168,0)</f>
        <v>0</v>
      </c>
      <c r="BG168" s="182">
        <f>IF(N168="zákl. prenesená",J168,0)</f>
        <v>0</v>
      </c>
      <c r="BH168" s="182">
        <f>IF(N168="zníž. prenesená",J168,0)</f>
        <v>0</v>
      </c>
      <c r="BI168" s="182">
        <f>IF(N168="nulová",J168,0)</f>
        <v>0</v>
      </c>
      <c r="BJ168" s="18" t="s">
        <v>89</v>
      </c>
      <c r="BK168" s="183">
        <f>ROUND(I168*H168,3)</f>
        <v>0</v>
      </c>
      <c r="BL168" s="18" t="s">
        <v>264</v>
      </c>
      <c r="BM168" s="181" t="s">
        <v>290</v>
      </c>
    </row>
    <row r="169" spans="1:65" s="13" customFormat="1" ht="11.25">
      <c r="B169" s="184"/>
      <c r="D169" s="185" t="s">
        <v>266</v>
      </c>
      <c r="E169" s="186" t="s">
        <v>1</v>
      </c>
      <c r="F169" s="187" t="s">
        <v>291</v>
      </c>
      <c r="H169" s="186" t="s">
        <v>1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6" t="s">
        <v>266</v>
      </c>
      <c r="AU169" s="186" t="s">
        <v>89</v>
      </c>
      <c r="AV169" s="13" t="s">
        <v>82</v>
      </c>
      <c r="AW169" s="13" t="s">
        <v>29</v>
      </c>
      <c r="AX169" s="13" t="s">
        <v>74</v>
      </c>
      <c r="AY169" s="186" t="s">
        <v>258</v>
      </c>
    </row>
    <row r="170" spans="1:65" s="14" customFormat="1" ht="11.25">
      <c r="B170" s="192"/>
      <c r="D170" s="185" t="s">
        <v>266</v>
      </c>
      <c r="E170" s="193" t="s">
        <v>1</v>
      </c>
      <c r="F170" s="194" t="s">
        <v>292</v>
      </c>
      <c r="H170" s="195">
        <v>7.4240000000000004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266</v>
      </c>
      <c r="AU170" s="193" t="s">
        <v>89</v>
      </c>
      <c r="AV170" s="14" t="s">
        <v>89</v>
      </c>
      <c r="AW170" s="14" t="s">
        <v>29</v>
      </c>
      <c r="AX170" s="14" t="s">
        <v>74</v>
      </c>
      <c r="AY170" s="193" t="s">
        <v>258</v>
      </c>
    </row>
    <row r="171" spans="1:65" s="15" customFormat="1" ht="11.25">
      <c r="B171" s="200"/>
      <c r="D171" s="185" t="s">
        <v>266</v>
      </c>
      <c r="E171" s="201" t="s">
        <v>192</v>
      </c>
      <c r="F171" s="202" t="s">
        <v>280</v>
      </c>
      <c r="H171" s="203">
        <v>7.4240000000000004</v>
      </c>
      <c r="I171" s="204"/>
      <c r="L171" s="200"/>
      <c r="M171" s="205"/>
      <c r="N171" s="206"/>
      <c r="O171" s="206"/>
      <c r="P171" s="206"/>
      <c r="Q171" s="206"/>
      <c r="R171" s="206"/>
      <c r="S171" s="206"/>
      <c r="T171" s="207"/>
      <c r="AT171" s="201" t="s">
        <v>266</v>
      </c>
      <c r="AU171" s="201" t="s">
        <v>89</v>
      </c>
      <c r="AV171" s="15" t="s">
        <v>264</v>
      </c>
      <c r="AW171" s="15" t="s">
        <v>29</v>
      </c>
      <c r="AX171" s="15" t="s">
        <v>82</v>
      </c>
      <c r="AY171" s="201" t="s">
        <v>258</v>
      </c>
    </row>
    <row r="172" spans="1:65" s="2" customFormat="1" ht="24" customHeight="1">
      <c r="A172" s="33"/>
      <c r="B172" s="169"/>
      <c r="C172" s="170" t="s">
        <v>293</v>
      </c>
      <c r="D172" s="170" t="s">
        <v>260</v>
      </c>
      <c r="E172" s="171" t="s">
        <v>294</v>
      </c>
      <c r="F172" s="172" t="s">
        <v>295</v>
      </c>
      <c r="G172" s="173" t="s">
        <v>275</v>
      </c>
      <c r="H172" s="174">
        <v>10.782999999999999</v>
      </c>
      <c r="I172" s="175"/>
      <c r="J172" s="174">
        <f>ROUND(I172*H172,3)</f>
        <v>0</v>
      </c>
      <c r="K172" s="176"/>
      <c r="L172" s="34"/>
      <c r="M172" s="177" t="s">
        <v>1</v>
      </c>
      <c r="N172" s="178" t="s">
        <v>40</v>
      </c>
      <c r="O172" s="59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264</v>
      </c>
      <c r="AT172" s="181" t="s">
        <v>260</v>
      </c>
      <c r="AU172" s="181" t="s">
        <v>89</v>
      </c>
      <c r="AY172" s="18" t="s">
        <v>258</v>
      </c>
      <c r="BE172" s="182">
        <f>IF(N172="základná",J172,0)</f>
        <v>0</v>
      </c>
      <c r="BF172" s="182">
        <f>IF(N172="znížená",J172,0)</f>
        <v>0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8" t="s">
        <v>89</v>
      </c>
      <c r="BK172" s="183">
        <f>ROUND(I172*H172,3)</f>
        <v>0</v>
      </c>
      <c r="BL172" s="18" t="s">
        <v>264</v>
      </c>
      <c r="BM172" s="181" t="s">
        <v>296</v>
      </c>
    </row>
    <row r="173" spans="1:65" s="14" customFormat="1" ht="11.25">
      <c r="B173" s="192"/>
      <c r="D173" s="185" t="s">
        <v>266</v>
      </c>
      <c r="E173" s="193" t="s">
        <v>1</v>
      </c>
      <c r="F173" s="194" t="s">
        <v>124</v>
      </c>
      <c r="H173" s="195">
        <v>10.782999999999999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266</v>
      </c>
      <c r="AU173" s="193" t="s">
        <v>89</v>
      </c>
      <c r="AV173" s="14" t="s">
        <v>89</v>
      </c>
      <c r="AW173" s="14" t="s">
        <v>29</v>
      </c>
      <c r="AX173" s="14" t="s">
        <v>82</v>
      </c>
      <c r="AY173" s="193" t="s">
        <v>258</v>
      </c>
    </row>
    <row r="174" spans="1:65" s="2" customFormat="1" ht="24" customHeight="1">
      <c r="A174" s="33"/>
      <c r="B174" s="169"/>
      <c r="C174" s="170" t="s">
        <v>297</v>
      </c>
      <c r="D174" s="170" t="s">
        <v>260</v>
      </c>
      <c r="E174" s="171" t="s">
        <v>298</v>
      </c>
      <c r="F174" s="172" t="s">
        <v>299</v>
      </c>
      <c r="G174" s="173" t="s">
        <v>275</v>
      </c>
      <c r="H174" s="174">
        <v>13.653</v>
      </c>
      <c r="I174" s="175"/>
      <c r="J174" s="174">
        <f>ROUND(I174*H174,3)</f>
        <v>0</v>
      </c>
      <c r="K174" s="176"/>
      <c r="L174" s="34"/>
      <c r="M174" s="177" t="s">
        <v>1</v>
      </c>
      <c r="N174" s="178" t="s">
        <v>40</v>
      </c>
      <c r="O174" s="59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1" t="s">
        <v>264</v>
      </c>
      <c r="AT174" s="181" t="s">
        <v>260</v>
      </c>
      <c r="AU174" s="181" t="s">
        <v>89</v>
      </c>
      <c r="AY174" s="18" t="s">
        <v>258</v>
      </c>
      <c r="BE174" s="182">
        <f>IF(N174="základná",J174,0)</f>
        <v>0</v>
      </c>
      <c r="BF174" s="182">
        <f>IF(N174="znížená",J174,0)</f>
        <v>0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8" t="s">
        <v>89</v>
      </c>
      <c r="BK174" s="183">
        <f>ROUND(I174*H174,3)</f>
        <v>0</v>
      </c>
      <c r="BL174" s="18" t="s">
        <v>264</v>
      </c>
      <c r="BM174" s="181" t="s">
        <v>300</v>
      </c>
    </row>
    <row r="175" spans="1:65" s="14" customFormat="1" ht="11.25">
      <c r="B175" s="192"/>
      <c r="D175" s="185" t="s">
        <v>266</v>
      </c>
      <c r="E175" s="193" t="s">
        <v>1</v>
      </c>
      <c r="F175" s="194" t="s">
        <v>301</v>
      </c>
      <c r="H175" s="195">
        <v>13.653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266</v>
      </c>
      <c r="AU175" s="193" t="s">
        <v>89</v>
      </c>
      <c r="AV175" s="14" t="s">
        <v>89</v>
      </c>
      <c r="AW175" s="14" t="s">
        <v>29</v>
      </c>
      <c r="AX175" s="14" t="s">
        <v>82</v>
      </c>
      <c r="AY175" s="193" t="s">
        <v>258</v>
      </c>
    </row>
    <row r="176" spans="1:65" s="2" customFormat="1" ht="36" customHeight="1">
      <c r="A176" s="33"/>
      <c r="B176" s="169"/>
      <c r="C176" s="170" t="s">
        <v>302</v>
      </c>
      <c r="D176" s="170" t="s">
        <v>260</v>
      </c>
      <c r="E176" s="171" t="s">
        <v>303</v>
      </c>
      <c r="F176" s="172" t="s">
        <v>304</v>
      </c>
      <c r="G176" s="173" t="s">
        <v>275</v>
      </c>
      <c r="H176" s="174">
        <v>13.653</v>
      </c>
      <c r="I176" s="175"/>
      <c r="J176" s="174">
        <f>ROUND(I176*H176,3)</f>
        <v>0</v>
      </c>
      <c r="K176" s="176"/>
      <c r="L176" s="34"/>
      <c r="M176" s="177" t="s">
        <v>1</v>
      </c>
      <c r="N176" s="178" t="s">
        <v>40</v>
      </c>
      <c r="O176" s="59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1" t="s">
        <v>264</v>
      </c>
      <c r="AT176" s="181" t="s">
        <v>260</v>
      </c>
      <c r="AU176" s="181" t="s">
        <v>89</v>
      </c>
      <c r="AY176" s="18" t="s">
        <v>258</v>
      </c>
      <c r="BE176" s="182">
        <f>IF(N176="základná",J176,0)</f>
        <v>0</v>
      </c>
      <c r="BF176" s="182">
        <f>IF(N176="znížená",J176,0)</f>
        <v>0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8" t="s">
        <v>89</v>
      </c>
      <c r="BK176" s="183">
        <f>ROUND(I176*H176,3)</f>
        <v>0</v>
      </c>
      <c r="BL176" s="18" t="s">
        <v>264</v>
      </c>
      <c r="BM176" s="181" t="s">
        <v>305</v>
      </c>
    </row>
    <row r="177" spans="1:65" s="14" customFormat="1" ht="11.25">
      <c r="B177" s="192"/>
      <c r="D177" s="185" t="s">
        <v>266</v>
      </c>
      <c r="E177" s="193" t="s">
        <v>1</v>
      </c>
      <c r="F177" s="194" t="s">
        <v>301</v>
      </c>
      <c r="H177" s="195">
        <v>13.653</v>
      </c>
      <c r="I177" s="196"/>
      <c r="L177" s="192"/>
      <c r="M177" s="197"/>
      <c r="N177" s="198"/>
      <c r="O177" s="198"/>
      <c r="P177" s="198"/>
      <c r="Q177" s="198"/>
      <c r="R177" s="198"/>
      <c r="S177" s="198"/>
      <c r="T177" s="199"/>
      <c r="AT177" s="193" t="s">
        <v>266</v>
      </c>
      <c r="AU177" s="193" t="s">
        <v>89</v>
      </c>
      <c r="AV177" s="14" t="s">
        <v>89</v>
      </c>
      <c r="AW177" s="14" t="s">
        <v>29</v>
      </c>
      <c r="AX177" s="14" t="s">
        <v>82</v>
      </c>
      <c r="AY177" s="193" t="s">
        <v>258</v>
      </c>
    </row>
    <row r="178" spans="1:65" s="2" customFormat="1" ht="24" customHeight="1">
      <c r="A178" s="33"/>
      <c r="B178" s="169"/>
      <c r="C178" s="170" t="s">
        <v>306</v>
      </c>
      <c r="D178" s="170" t="s">
        <v>260</v>
      </c>
      <c r="E178" s="171" t="s">
        <v>307</v>
      </c>
      <c r="F178" s="172" t="s">
        <v>308</v>
      </c>
      <c r="G178" s="173" t="s">
        <v>275</v>
      </c>
      <c r="H178" s="174">
        <v>16.859000000000002</v>
      </c>
      <c r="I178" s="175"/>
      <c r="J178" s="174">
        <f>ROUND(I178*H178,3)</f>
        <v>0</v>
      </c>
      <c r="K178" s="176"/>
      <c r="L178" s="34"/>
      <c r="M178" s="177" t="s">
        <v>1</v>
      </c>
      <c r="N178" s="178" t="s">
        <v>40</v>
      </c>
      <c r="O178" s="59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264</v>
      </c>
      <c r="AT178" s="181" t="s">
        <v>260</v>
      </c>
      <c r="AU178" s="181" t="s">
        <v>89</v>
      </c>
      <c r="AY178" s="18" t="s">
        <v>258</v>
      </c>
      <c r="BE178" s="182">
        <f>IF(N178="základná",J178,0)</f>
        <v>0</v>
      </c>
      <c r="BF178" s="182">
        <f>IF(N178="znížená",J178,0)</f>
        <v>0</v>
      </c>
      <c r="BG178" s="182">
        <f>IF(N178="zákl. prenesená",J178,0)</f>
        <v>0</v>
      </c>
      <c r="BH178" s="182">
        <f>IF(N178="zníž. prenesená",J178,0)</f>
        <v>0</v>
      </c>
      <c r="BI178" s="182">
        <f>IF(N178="nulová",J178,0)</f>
        <v>0</v>
      </c>
      <c r="BJ178" s="18" t="s">
        <v>89</v>
      </c>
      <c r="BK178" s="183">
        <f>ROUND(I178*H178,3)</f>
        <v>0</v>
      </c>
      <c r="BL178" s="18" t="s">
        <v>264</v>
      </c>
      <c r="BM178" s="181" t="s">
        <v>309</v>
      </c>
    </row>
    <row r="179" spans="1:65" s="14" customFormat="1" ht="11.25">
      <c r="B179" s="192"/>
      <c r="D179" s="185" t="s">
        <v>266</v>
      </c>
      <c r="E179" s="193" t="s">
        <v>1</v>
      </c>
      <c r="F179" s="194" t="s">
        <v>310</v>
      </c>
      <c r="H179" s="195">
        <v>16.859000000000002</v>
      </c>
      <c r="I179" s="196"/>
      <c r="L179" s="192"/>
      <c r="M179" s="197"/>
      <c r="N179" s="198"/>
      <c r="O179" s="198"/>
      <c r="P179" s="198"/>
      <c r="Q179" s="198"/>
      <c r="R179" s="198"/>
      <c r="S179" s="198"/>
      <c r="T179" s="199"/>
      <c r="AT179" s="193" t="s">
        <v>266</v>
      </c>
      <c r="AU179" s="193" t="s">
        <v>89</v>
      </c>
      <c r="AV179" s="14" t="s">
        <v>89</v>
      </c>
      <c r="AW179" s="14" t="s">
        <v>29</v>
      </c>
      <c r="AX179" s="14" t="s">
        <v>82</v>
      </c>
      <c r="AY179" s="193" t="s">
        <v>258</v>
      </c>
    </row>
    <row r="180" spans="1:65" s="2" customFormat="1" ht="24" customHeight="1">
      <c r="A180" s="33"/>
      <c r="B180" s="169"/>
      <c r="C180" s="170" t="s">
        <v>311</v>
      </c>
      <c r="D180" s="170" t="s">
        <v>260</v>
      </c>
      <c r="E180" s="171" t="s">
        <v>312</v>
      </c>
      <c r="F180" s="172" t="s">
        <v>313</v>
      </c>
      <c r="G180" s="173" t="s">
        <v>275</v>
      </c>
      <c r="H180" s="174">
        <v>202.30799999999999</v>
      </c>
      <c r="I180" s="175"/>
      <c r="J180" s="174">
        <f>ROUND(I180*H180,3)</f>
        <v>0</v>
      </c>
      <c r="K180" s="176"/>
      <c r="L180" s="34"/>
      <c r="M180" s="177" t="s">
        <v>1</v>
      </c>
      <c r="N180" s="178" t="s">
        <v>40</v>
      </c>
      <c r="O180" s="59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264</v>
      </c>
      <c r="AT180" s="181" t="s">
        <v>260</v>
      </c>
      <c r="AU180" s="181" t="s">
        <v>89</v>
      </c>
      <c r="AY180" s="18" t="s">
        <v>258</v>
      </c>
      <c r="BE180" s="182">
        <f>IF(N180="základná",J180,0)</f>
        <v>0</v>
      </c>
      <c r="BF180" s="182">
        <f>IF(N180="znížená",J180,0)</f>
        <v>0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8" t="s">
        <v>89</v>
      </c>
      <c r="BK180" s="183">
        <f>ROUND(I180*H180,3)</f>
        <v>0</v>
      </c>
      <c r="BL180" s="18" t="s">
        <v>264</v>
      </c>
      <c r="BM180" s="181" t="s">
        <v>314</v>
      </c>
    </row>
    <row r="181" spans="1:65" s="14" customFormat="1" ht="11.25">
      <c r="B181" s="192"/>
      <c r="D181" s="185" t="s">
        <v>266</v>
      </c>
      <c r="E181" s="193" t="s">
        <v>1</v>
      </c>
      <c r="F181" s="194" t="s">
        <v>315</v>
      </c>
      <c r="H181" s="195">
        <v>202.30799999999999</v>
      </c>
      <c r="I181" s="196"/>
      <c r="L181" s="192"/>
      <c r="M181" s="197"/>
      <c r="N181" s="198"/>
      <c r="O181" s="198"/>
      <c r="P181" s="198"/>
      <c r="Q181" s="198"/>
      <c r="R181" s="198"/>
      <c r="S181" s="198"/>
      <c r="T181" s="199"/>
      <c r="AT181" s="193" t="s">
        <v>266</v>
      </c>
      <c r="AU181" s="193" t="s">
        <v>89</v>
      </c>
      <c r="AV181" s="14" t="s">
        <v>89</v>
      </c>
      <c r="AW181" s="14" t="s">
        <v>29</v>
      </c>
      <c r="AX181" s="14" t="s">
        <v>82</v>
      </c>
      <c r="AY181" s="193" t="s">
        <v>258</v>
      </c>
    </row>
    <row r="182" spans="1:65" s="2" customFormat="1" ht="16.5" customHeight="1">
      <c r="A182" s="33"/>
      <c r="B182" s="169"/>
      <c r="C182" s="170" t="s">
        <v>316</v>
      </c>
      <c r="D182" s="170" t="s">
        <v>260</v>
      </c>
      <c r="E182" s="171" t="s">
        <v>317</v>
      </c>
      <c r="F182" s="172" t="s">
        <v>318</v>
      </c>
      <c r="G182" s="173" t="s">
        <v>275</v>
      </c>
      <c r="H182" s="174">
        <v>13.653</v>
      </c>
      <c r="I182" s="175"/>
      <c r="J182" s="174">
        <f>ROUND(I182*H182,3)</f>
        <v>0</v>
      </c>
      <c r="K182" s="176"/>
      <c r="L182" s="34"/>
      <c r="M182" s="177" t="s">
        <v>1</v>
      </c>
      <c r="N182" s="178" t="s">
        <v>40</v>
      </c>
      <c r="O182" s="59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1" t="s">
        <v>264</v>
      </c>
      <c r="AT182" s="181" t="s">
        <v>260</v>
      </c>
      <c r="AU182" s="181" t="s">
        <v>89</v>
      </c>
      <c r="AY182" s="18" t="s">
        <v>258</v>
      </c>
      <c r="BE182" s="182">
        <f>IF(N182="základná",J182,0)</f>
        <v>0</v>
      </c>
      <c r="BF182" s="182">
        <f>IF(N182="znížená",J182,0)</f>
        <v>0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8" t="s">
        <v>89</v>
      </c>
      <c r="BK182" s="183">
        <f>ROUND(I182*H182,3)</f>
        <v>0</v>
      </c>
      <c r="BL182" s="18" t="s">
        <v>264</v>
      </c>
      <c r="BM182" s="181" t="s">
        <v>319</v>
      </c>
    </row>
    <row r="183" spans="1:65" s="14" customFormat="1" ht="11.25">
      <c r="B183" s="192"/>
      <c r="D183" s="185" t="s">
        <v>266</v>
      </c>
      <c r="E183" s="193" t="s">
        <v>1</v>
      </c>
      <c r="F183" s="194" t="s">
        <v>301</v>
      </c>
      <c r="H183" s="195">
        <v>13.653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3" t="s">
        <v>266</v>
      </c>
      <c r="AU183" s="193" t="s">
        <v>89</v>
      </c>
      <c r="AV183" s="14" t="s">
        <v>89</v>
      </c>
      <c r="AW183" s="14" t="s">
        <v>29</v>
      </c>
      <c r="AX183" s="14" t="s">
        <v>82</v>
      </c>
      <c r="AY183" s="193" t="s">
        <v>258</v>
      </c>
    </row>
    <row r="184" spans="1:65" s="2" customFormat="1" ht="24" customHeight="1">
      <c r="A184" s="33"/>
      <c r="B184" s="169"/>
      <c r="C184" s="170" t="s">
        <v>320</v>
      </c>
      <c r="D184" s="170" t="s">
        <v>260</v>
      </c>
      <c r="E184" s="171" t="s">
        <v>321</v>
      </c>
      <c r="F184" s="172" t="s">
        <v>322</v>
      </c>
      <c r="G184" s="173" t="s">
        <v>323</v>
      </c>
      <c r="H184" s="174">
        <v>26.974</v>
      </c>
      <c r="I184" s="175"/>
      <c r="J184" s="174">
        <f>ROUND(I184*H184,3)</f>
        <v>0</v>
      </c>
      <c r="K184" s="176"/>
      <c r="L184" s="34"/>
      <c r="M184" s="177" t="s">
        <v>1</v>
      </c>
      <c r="N184" s="178" t="s">
        <v>40</v>
      </c>
      <c r="O184" s="59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264</v>
      </c>
      <c r="AT184" s="181" t="s">
        <v>260</v>
      </c>
      <c r="AU184" s="181" t="s">
        <v>89</v>
      </c>
      <c r="AY184" s="18" t="s">
        <v>258</v>
      </c>
      <c r="BE184" s="182">
        <f>IF(N184="základná",J184,0)</f>
        <v>0</v>
      </c>
      <c r="BF184" s="182">
        <f>IF(N184="znížená",J184,0)</f>
        <v>0</v>
      </c>
      <c r="BG184" s="182">
        <f>IF(N184="zákl. prenesená",J184,0)</f>
        <v>0</v>
      </c>
      <c r="BH184" s="182">
        <f>IF(N184="zníž. prenesená",J184,0)</f>
        <v>0</v>
      </c>
      <c r="BI184" s="182">
        <f>IF(N184="nulová",J184,0)</f>
        <v>0</v>
      </c>
      <c r="BJ184" s="18" t="s">
        <v>89</v>
      </c>
      <c r="BK184" s="183">
        <f>ROUND(I184*H184,3)</f>
        <v>0</v>
      </c>
      <c r="BL184" s="18" t="s">
        <v>264</v>
      </c>
      <c r="BM184" s="181" t="s">
        <v>324</v>
      </c>
    </row>
    <row r="185" spans="1:65" s="14" customFormat="1" ht="11.25">
      <c r="B185" s="192"/>
      <c r="D185" s="185" t="s">
        <v>266</v>
      </c>
      <c r="E185" s="193" t="s">
        <v>1</v>
      </c>
      <c r="F185" s="194" t="s">
        <v>325</v>
      </c>
      <c r="H185" s="195">
        <v>26.974</v>
      </c>
      <c r="I185" s="196"/>
      <c r="L185" s="192"/>
      <c r="M185" s="197"/>
      <c r="N185" s="198"/>
      <c r="O185" s="198"/>
      <c r="P185" s="198"/>
      <c r="Q185" s="198"/>
      <c r="R185" s="198"/>
      <c r="S185" s="198"/>
      <c r="T185" s="199"/>
      <c r="AT185" s="193" t="s">
        <v>266</v>
      </c>
      <c r="AU185" s="193" t="s">
        <v>89</v>
      </c>
      <c r="AV185" s="14" t="s">
        <v>89</v>
      </c>
      <c r="AW185" s="14" t="s">
        <v>29</v>
      </c>
      <c r="AX185" s="14" t="s">
        <v>82</v>
      </c>
      <c r="AY185" s="193" t="s">
        <v>258</v>
      </c>
    </row>
    <row r="186" spans="1:65" s="2" customFormat="1" ht="24" customHeight="1">
      <c r="A186" s="33"/>
      <c r="B186" s="169"/>
      <c r="C186" s="170" t="s">
        <v>326</v>
      </c>
      <c r="D186" s="170" t="s">
        <v>260</v>
      </c>
      <c r="E186" s="171" t="s">
        <v>327</v>
      </c>
      <c r="F186" s="172" t="s">
        <v>328</v>
      </c>
      <c r="G186" s="173" t="s">
        <v>275</v>
      </c>
      <c r="H186" s="174">
        <v>4.524</v>
      </c>
      <c r="I186" s="175"/>
      <c r="J186" s="174">
        <f>ROUND(I186*H186,3)</f>
        <v>0</v>
      </c>
      <c r="K186" s="176"/>
      <c r="L186" s="34"/>
      <c r="M186" s="177" t="s">
        <v>1</v>
      </c>
      <c r="N186" s="178" t="s">
        <v>40</v>
      </c>
      <c r="O186" s="59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264</v>
      </c>
      <c r="AT186" s="181" t="s">
        <v>260</v>
      </c>
      <c r="AU186" s="181" t="s">
        <v>89</v>
      </c>
      <c r="AY186" s="18" t="s">
        <v>258</v>
      </c>
      <c r="BE186" s="182">
        <f>IF(N186="základná",J186,0)</f>
        <v>0</v>
      </c>
      <c r="BF186" s="182">
        <f>IF(N186="znížená",J186,0)</f>
        <v>0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8" t="s">
        <v>89</v>
      </c>
      <c r="BK186" s="183">
        <f>ROUND(I186*H186,3)</f>
        <v>0</v>
      </c>
      <c r="BL186" s="18" t="s">
        <v>264</v>
      </c>
      <c r="BM186" s="181" t="s">
        <v>329</v>
      </c>
    </row>
    <row r="187" spans="1:65" s="13" customFormat="1" ht="11.25">
      <c r="B187" s="184"/>
      <c r="D187" s="185" t="s">
        <v>266</v>
      </c>
      <c r="E187" s="186" t="s">
        <v>1</v>
      </c>
      <c r="F187" s="187" t="s">
        <v>291</v>
      </c>
      <c r="H187" s="186" t="s">
        <v>1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6" t="s">
        <v>266</v>
      </c>
      <c r="AU187" s="186" t="s">
        <v>89</v>
      </c>
      <c r="AV187" s="13" t="s">
        <v>82</v>
      </c>
      <c r="AW187" s="13" t="s">
        <v>29</v>
      </c>
      <c r="AX187" s="13" t="s">
        <v>74</v>
      </c>
      <c r="AY187" s="186" t="s">
        <v>258</v>
      </c>
    </row>
    <row r="188" spans="1:65" s="14" customFormat="1" ht="11.25">
      <c r="B188" s="192"/>
      <c r="D188" s="185" t="s">
        <v>266</v>
      </c>
      <c r="E188" s="193" t="s">
        <v>1</v>
      </c>
      <c r="F188" s="194" t="s">
        <v>292</v>
      </c>
      <c r="H188" s="195">
        <v>7.4240000000000004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3" t="s">
        <v>266</v>
      </c>
      <c r="AU188" s="193" t="s">
        <v>89</v>
      </c>
      <c r="AV188" s="14" t="s">
        <v>89</v>
      </c>
      <c r="AW188" s="14" t="s">
        <v>29</v>
      </c>
      <c r="AX188" s="14" t="s">
        <v>74</v>
      </c>
      <c r="AY188" s="193" t="s">
        <v>258</v>
      </c>
    </row>
    <row r="189" spans="1:65" s="14" customFormat="1" ht="11.25">
      <c r="B189" s="192"/>
      <c r="D189" s="185" t="s">
        <v>266</v>
      </c>
      <c r="E189" s="193" t="s">
        <v>1</v>
      </c>
      <c r="F189" s="194" t="s">
        <v>330</v>
      </c>
      <c r="H189" s="195">
        <v>-2.9</v>
      </c>
      <c r="I189" s="196"/>
      <c r="L189" s="192"/>
      <c r="M189" s="197"/>
      <c r="N189" s="198"/>
      <c r="O189" s="198"/>
      <c r="P189" s="198"/>
      <c r="Q189" s="198"/>
      <c r="R189" s="198"/>
      <c r="S189" s="198"/>
      <c r="T189" s="199"/>
      <c r="AT189" s="193" t="s">
        <v>266</v>
      </c>
      <c r="AU189" s="193" t="s">
        <v>89</v>
      </c>
      <c r="AV189" s="14" t="s">
        <v>89</v>
      </c>
      <c r="AW189" s="14" t="s">
        <v>29</v>
      </c>
      <c r="AX189" s="14" t="s">
        <v>74</v>
      </c>
      <c r="AY189" s="193" t="s">
        <v>258</v>
      </c>
    </row>
    <row r="190" spans="1:65" s="15" customFormat="1" ht="11.25">
      <c r="B190" s="200"/>
      <c r="D190" s="185" t="s">
        <v>266</v>
      </c>
      <c r="E190" s="201" t="s">
        <v>331</v>
      </c>
      <c r="F190" s="202" t="s">
        <v>280</v>
      </c>
      <c r="H190" s="203">
        <v>4.524</v>
      </c>
      <c r="I190" s="204"/>
      <c r="L190" s="200"/>
      <c r="M190" s="205"/>
      <c r="N190" s="206"/>
      <c r="O190" s="206"/>
      <c r="P190" s="206"/>
      <c r="Q190" s="206"/>
      <c r="R190" s="206"/>
      <c r="S190" s="206"/>
      <c r="T190" s="207"/>
      <c r="AT190" s="201" t="s">
        <v>266</v>
      </c>
      <c r="AU190" s="201" t="s">
        <v>89</v>
      </c>
      <c r="AV190" s="15" t="s">
        <v>264</v>
      </c>
      <c r="AW190" s="15" t="s">
        <v>29</v>
      </c>
      <c r="AX190" s="15" t="s">
        <v>82</v>
      </c>
      <c r="AY190" s="201" t="s">
        <v>258</v>
      </c>
    </row>
    <row r="191" spans="1:65" s="2" customFormat="1" ht="24" customHeight="1">
      <c r="A191" s="33"/>
      <c r="B191" s="169"/>
      <c r="C191" s="170" t="s">
        <v>332</v>
      </c>
      <c r="D191" s="170" t="s">
        <v>260</v>
      </c>
      <c r="E191" s="171" t="s">
        <v>333</v>
      </c>
      <c r="F191" s="172" t="s">
        <v>334</v>
      </c>
      <c r="G191" s="173" t="s">
        <v>275</v>
      </c>
      <c r="H191" s="174">
        <v>2.87</v>
      </c>
      <c r="I191" s="175"/>
      <c r="J191" s="174">
        <f>ROUND(I191*H191,3)</f>
        <v>0</v>
      </c>
      <c r="K191" s="176"/>
      <c r="L191" s="34"/>
      <c r="M191" s="177" t="s">
        <v>1</v>
      </c>
      <c r="N191" s="178" t="s">
        <v>40</v>
      </c>
      <c r="O191" s="59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1" t="s">
        <v>264</v>
      </c>
      <c r="AT191" s="181" t="s">
        <v>260</v>
      </c>
      <c r="AU191" s="181" t="s">
        <v>89</v>
      </c>
      <c r="AY191" s="18" t="s">
        <v>258</v>
      </c>
      <c r="BE191" s="182">
        <f>IF(N191="základná",J191,0)</f>
        <v>0</v>
      </c>
      <c r="BF191" s="182">
        <f>IF(N191="znížená",J191,0)</f>
        <v>0</v>
      </c>
      <c r="BG191" s="182">
        <f>IF(N191="zákl. prenesená",J191,0)</f>
        <v>0</v>
      </c>
      <c r="BH191" s="182">
        <f>IF(N191="zníž. prenesená",J191,0)</f>
        <v>0</v>
      </c>
      <c r="BI191" s="182">
        <f>IF(N191="nulová",J191,0)</f>
        <v>0</v>
      </c>
      <c r="BJ191" s="18" t="s">
        <v>89</v>
      </c>
      <c r="BK191" s="183">
        <f>ROUND(I191*H191,3)</f>
        <v>0</v>
      </c>
      <c r="BL191" s="18" t="s">
        <v>264</v>
      </c>
      <c r="BM191" s="181" t="s">
        <v>335</v>
      </c>
    </row>
    <row r="192" spans="1:65" s="14" customFormat="1" ht="11.25">
      <c r="B192" s="192"/>
      <c r="D192" s="185" t="s">
        <v>266</v>
      </c>
      <c r="E192" s="193" t="s">
        <v>1</v>
      </c>
      <c r="F192" s="194" t="s">
        <v>336</v>
      </c>
      <c r="H192" s="195">
        <v>2.87</v>
      </c>
      <c r="I192" s="196"/>
      <c r="L192" s="192"/>
      <c r="M192" s="197"/>
      <c r="N192" s="198"/>
      <c r="O192" s="198"/>
      <c r="P192" s="198"/>
      <c r="Q192" s="198"/>
      <c r="R192" s="198"/>
      <c r="S192" s="198"/>
      <c r="T192" s="199"/>
      <c r="AT192" s="193" t="s">
        <v>266</v>
      </c>
      <c r="AU192" s="193" t="s">
        <v>89</v>
      </c>
      <c r="AV192" s="14" t="s">
        <v>89</v>
      </c>
      <c r="AW192" s="14" t="s">
        <v>29</v>
      </c>
      <c r="AX192" s="14" t="s">
        <v>74</v>
      </c>
      <c r="AY192" s="193" t="s">
        <v>258</v>
      </c>
    </row>
    <row r="193" spans="1:65" s="15" customFormat="1" ht="11.25">
      <c r="B193" s="200"/>
      <c r="D193" s="185" t="s">
        <v>266</v>
      </c>
      <c r="E193" s="201" t="s">
        <v>134</v>
      </c>
      <c r="F193" s="202" t="s">
        <v>280</v>
      </c>
      <c r="H193" s="203">
        <v>2.87</v>
      </c>
      <c r="I193" s="204"/>
      <c r="L193" s="200"/>
      <c r="M193" s="205"/>
      <c r="N193" s="206"/>
      <c r="O193" s="206"/>
      <c r="P193" s="206"/>
      <c r="Q193" s="206"/>
      <c r="R193" s="206"/>
      <c r="S193" s="206"/>
      <c r="T193" s="207"/>
      <c r="AT193" s="201" t="s">
        <v>266</v>
      </c>
      <c r="AU193" s="201" t="s">
        <v>89</v>
      </c>
      <c r="AV193" s="15" t="s">
        <v>264</v>
      </c>
      <c r="AW193" s="15" t="s">
        <v>29</v>
      </c>
      <c r="AX193" s="15" t="s">
        <v>82</v>
      </c>
      <c r="AY193" s="201" t="s">
        <v>258</v>
      </c>
    </row>
    <row r="194" spans="1:65" s="12" customFormat="1" ht="22.9" customHeight="1">
      <c r="B194" s="156"/>
      <c r="D194" s="157" t="s">
        <v>73</v>
      </c>
      <c r="E194" s="167" t="s">
        <v>89</v>
      </c>
      <c r="F194" s="167" t="s">
        <v>337</v>
      </c>
      <c r="I194" s="159"/>
      <c r="J194" s="168">
        <f>BK194</f>
        <v>0</v>
      </c>
      <c r="L194" s="156"/>
      <c r="M194" s="161"/>
      <c r="N194" s="162"/>
      <c r="O194" s="162"/>
      <c r="P194" s="163">
        <f>SUM(P195:P232)</f>
        <v>0</v>
      </c>
      <c r="Q194" s="162"/>
      <c r="R194" s="163">
        <f>SUM(R195:R232)</f>
        <v>17.66474002</v>
      </c>
      <c r="S194" s="162"/>
      <c r="T194" s="164">
        <f>SUM(T195:T232)</f>
        <v>0</v>
      </c>
      <c r="AR194" s="157" t="s">
        <v>82</v>
      </c>
      <c r="AT194" s="165" t="s">
        <v>73</v>
      </c>
      <c r="AU194" s="165" t="s">
        <v>82</v>
      </c>
      <c r="AY194" s="157" t="s">
        <v>258</v>
      </c>
      <c r="BK194" s="166">
        <f>SUM(BK195:BK232)</f>
        <v>0</v>
      </c>
    </row>
    <row r="195" spans="1:65" s="2" customFormat="1" ht="24" customHeight="1">
      <c r="A195" s="33"/>
      <c r="B195" s="169"/>
      <c r="C195" s="170" t="s">
        <v>338</v>
      </c>
      <c r="D195" s="170" t="s">
        <v>260</v>
      </c>
      <c r="E195" s="171" t="s">
        <v>339</v>
      </c>
      <c r="F195" s="172" t="s">
        <v>340</v>
      </c>
      <c r="G195" s="173" t="s">
        <v>275</v>
      </c>
      <c r="H195" s="174">
        <v>1.9770000000000001</v>
      </c>
      <c r="I195" s="175"/>
      <c r="J195" s="174">
        <f>ROUND(I195*H195,3)</f>
        <v>0</v>
      </c>
      <c r="K195" s="176"/>
      <c r="L195" s="34"/>
      <c r="M195" s="177" t="s">
        <v>1</v>
      </c>
      <c r="N195" s="178" t="s">
        <v>40</v>
      </c>
      <c r="O195" s="59"/>
      <c r="P195" s="179">
        <f>O195*H195</f>
        <v>0</v>
      </c>
      <c r="Q195" s="179">
        <v>2.0699999999999998</v>
      </c>
      <c r="R195" s="179">
        <f>Q195*H195</f>
        <v>4.09239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264</v>
      </c>
      <c r="AT195" s="181" t="s">
        <v>260</v>
      </c>
      <c r="AU195" s="181" t="s">
        <v>89</v>
      </c>
      <c r="AY195" s="18" t="s">
        <v>258</v>
      </c>
      <c r="BE195" s="182">
        <f>IF(N195="základná",J195,0)</f>
        <v>0</v>
      </c>
      <c r="BF195" s="182">
        <f>IF(N195="znížená",J195,0)</f>
        <v>0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8" t="s">
        <v>89</v>
      </c>
      <c r="BK195" s="183">
        <f>ROUND(I195*H195,3)</f>
        <v>0</v>
      </c>
      <c r="BL195" s="18" t="s">
        <v>264</v>
      </c>
      <c r="BM195" s="181" t="s">
        <v>341</v>
      </c>
    </row>
    <row r="196" spans="1:65" s="13" customFormat="1" ht="11.25">
      <c r="B196" s="184"/>
      <c r="D196" s="185" t="s">
        <v>266</v>
      </c>
      <c r="E196" s="186" t="s">
        <v>1</v>
      </c>
      <c r="F196" s="187" t="s">
        <v>342</v>
      </c>
      <c r="H196" s="186" t="s">
        <v>1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6" t="s">
        <v>266</v>
      </c>
      <c r="AU196" s="186" t="s">
        <v>89</v>
      </c>
      <c r="AV196" s="13" t="s">
        <v>82</v>
      </c>
      <c r="AW196" s="13" t="s">
        <v>29</v>
      </c>
      <c r="AX196" s="13" t="s">
        <v>74</v>
      </c>
      <c r="AY196" s="186" t="s">
        <v>258</v>
      </c>
    </row>
    <row r="197" spans="1:65" s="14" customFormat="1" ht="11.25">
      <c r="B197" s="192"/>
      <c r="D197" s="185" t="s">
        <v>266</v>
      </c>
      <c r="E197" s="193" t="s">
        <v>1</v>
      </c>
      <c r="F197" s="194" t="s">
        <v>343</v>
      </c>
      <c r="H197" s="195">
        <v>0.3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266</v>
      </c>
      <c r="AU197" s="193" t="s">
        <v>89</v>
      </c>
      <c r="AV197" s="14" t="s">
        <v>89</v>
      </c>
      <c r="AW197" s="14" t="s">
        <v>29</v>
      </c>
      <c r="AX197" s="14" t="s">
        <v>74</v>
      </c>
      <c r="AY197" s="193" t="s">
        <v>258</v>
      </c>
    </row>
    <row r="198" spans="1:65" s="14" customFormat="1" ht="11.25">
      <c r="B198" s="192"/>
      <c r="D198" s="185" t="s">
        <v>266</v>
      </c>
      <c r="E198" s="193" t="s">
        <v>1</v>
      </c>
      <c r="F198" s="194" t="s">
        <v>344</v>
      </c>
      <c r="H198" s="195">
        <v>0.12</v>
      </c>
      <c r="I198" s="196"/>
      <c r="L198" s="192"/>
      <c r="M198" s="197"/>
      <c r="N198" s="198"/>
      <c r="O198" s="198"/>
      <c r="P198" s="198"/>
      <c r="Q198" s="198"/>
      <c r="R198" s="198"/>
      <c r="S198" s="198"/>
      <c r="T198" s="199"/>
      <c r="AT198" s="193" t="s">
        <v>266</v>
      </c>
      <c r="AU198" s="193" t="s">
        <v>89</v>
      </c>
      <c r="AV198" s="14" t="s">
        <v>89</v>
      </c>
      <c r="AW198" s="14" t="s">
        <v>29</v>
      </c>
      <c r="AX198" s="14" t="s">
        <v>74</v>
      </c>
      <c r="AY198" s="193" t="s">
        <v>258</v>
      </c>
    </row>
    <row r="199" spans="1:65" s="14" customFormat="1" ht="11.25">
      <c r="B199" s="192"/>
      <c r="D199" s="185" t="s">
        <v>266</v>
      </c>
      <c r="E199" s="193" t="s">
        <v>1</v>
      </c>
      <c r="F199" s="194" t="s">
        <v>345</v>
      </c>
      <c r="H199" s="195">
        <v>4.7E-2</v>
      </c>
      <c r="I199" s="196"/>
      <c r="L199" s="192"/>
      <c r="M199" s="197"/>
      <c r="N199" s="198"/>
      <c r="O199" s="198"/>
      <c r="P199" s="198"/>
      <c r="Q199" s="198"/>
      <c r="R199" s="198"/>
      <c r="S199" s="198"/>
      <c r="T199" s="199"/>
      <c r="AT199" s="193" t="s">
        <v>266</v>
      </c>
      <c r="AU199" s="193" t="s">
        <v>89</v>
      </c>
      <c r="AV199" s="14" t="s">
        <v>89</v>
      </c>
      <c r="AW199" s="14" t="s">
        <v>29</v>
      </c>
      <c r="AX199" s="14" t="s">
        <v>74</v>
      </c>
      <c r="AY199" s="193" t="s">
        <v>258</v>
      </c>
    </row>
    <row r="200" spans="1:65" s="14" customFormat="1" ht="11.25">
      <c r="B200" s="192"/>
      <c r="D200" s="185" t="s">
        <v>266</v>
      </c>
      <c r="E200" s="193" t="s">
        <v>1</v>
      </c>
      <c r="F200" s="194" t="s">
        <v>346</v>
      </c>
      <c r="H200" s="195">
        <v>4.1000000000000002E-2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3" t="s">
        <v>266</v>
      </c>
      <c r="AU200" s="193" t="s">
        <v>89</v>
      </c>
      <c r="AV200" s="14" t="s">
        <v>89</v>
      </c>
      <c r="AW200" s="14" t="s">
        <v>29</v>
      </c>
      <c r="AX200" s="14" t="s">
        <v>74</v>
      </c>
      <c r="AY200" s="193" t="s">
        <v>258</v>
      </c>
    </row>
    <row r="201" spans="1:65" s="13" customFormat="1" ht="11.25">
      <c r="B201" s="184"/>
      <c r="D201" s="185" t="s">
        <v>266</v>
      </c>
      <c r="E201" s="186" t="s">
        <v>1</v>
      </c>
      <c r="F201" s="187" t="s">
        <v>347</v>
      </c>
      <c r="H201" s="186" t="s">
        <v>1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6" t="s">
        <v>266</v>
      </c>
      <c r="AU201" s="186" t="s">
        <v>89</v>
      </c>
      <c r="AV201" s="13" t="s">
        <v>82</v>
      </c>
      <c r="AW201" s="13" t="s">
        <v>29</v>
      </c>
      <c r="AX201" s="13" t="s">
        <v>74</v>
      </c>
      <c r="AY201" s="186" t="s">
        <v>258</v>
      </c>
    </row>
    <row r="202" spans="1:65" s="14" customFormat="1" ht="11.25">
      <c r="B202" s="192"/>
      <c r="D202" s="185" t="s">
        <v>266</v>
      </c>
      <c r="E202" s="193" t="s">
        <v>1</v>
      </c>
      <c r="F202" s="194" t="s">
        <v>348</v>
      </c>
      <c r="H202" s="195">
        <v>0.97299999999999998</v>
      </c>
      <c r="I202" s="196"/>
      <c r="L202" s="192"/>
      <c r="M202" s="197"/>
      <c r="N202" s="198"/>
      <c r="O202" s="198"/>
      <c r="P202" s="198"/>
      <c r="Q202" s="198"/>
      <c r="R202" s="198"/>
      <c r="S202" s="198"/>
      <c r="T202" s="199"/>
      <c r="AT202" s="193" t="s">
        <v>266</v>
      </c>
      <c r="AU202" s="193" t="s">
        <v>89</v>
      </c>
      <c r="AV202" s="14" t="s">
        <v>89</v>
      </c>
      <c r="AW202" s="14" t="s">
        <v>29</v>
      </c>
      <c r="AX202" s="14" t="s">
        <v>74</v>
      </c>
      <c r="AY202" s="193" t="s">
        <v>258</v>
      </c>
    </row>
    <row r="203" spans="1:65" s="14" customFormat="1" ht="11.25">
      <c r="B203" s="192"/>
      <c r="D203" s="185" t="s">
        <v>266</v>
      </c>
      <c r="E203" s="193" t="s">
        <v>1</v>
      </c>
      <c r="F203" s="194" t="s">
        <v>349</v>
      </c>
      <c r="H203" s="195">
        <v>7.5999999999999998E-2</v>
      </c>
      <c r="I203" s="196"/>
      <c r="L203" s="192"/>
      <c r="M203" s="197"/>
      <c r="N203" s="198"/>
      <c r="O203" s="198"/>
      <c r="P203" s="198"/>
      <c r="Q203" s="198"/>
      <c r="R203" s="198"/>
      <c r="S203" s="198"/>
      <c r="T203" s="199"/>
      <c r="AT203" s="193" t="s">
        <v>266</v>
      </c>
      <c r="AU203" s="193" t="s">
        <v>89</v>
      </c>
      <c r="AV203" s="14" t="s">
        <v>89</v>
      </c>
      <c r="AW203" s="14" t="s">
        <v>29</v>
      </c>
      <c r="AX203" s="14" t="s">
        <v>74</v>
      </c>
      <c r="AY203" s="193" t="s">
        <v>258</v>
      </c>
    </row>
    <row r="204" spans="1:65" s="14" customFormat="1" ht="11.25">
      <c r="B204" s="192"/>
      <c r="D204" s="185" t="s">
        <v>266</v>
      </c>
      <c r="E204" s="193" t="s">
        <v>1</v>
      </c>
      <c r="F204" s="194" t="s">
        <v>350</v>
      </c>
      <c r="H204" s="195">
        <v>0.42</v>
      </c>
      <c r="I204" s="196"/>
      <c r="L204" s="192"/>
      <c r="M204" s="197"/>
      <c r="N204" s="198"/>
      <c r="O204" s="198"/>
      <c r="P204" s="198"/>
      <c r="Q204" s="198"/>
      <c r="R204" s="198"/>
      <c r="S204" s="198"/>
      <c r="T204" s="199"/>
      <c r="AT204" s="193" t="s">
        <v>266</v>
      </c>
      <c r="AU204" s="193" t="s">
        <v>89</v>
      </c>
      <c r="AV204" s="14" t="s">
        <v>89</v>
      </c>
      <c r="AW204" s="14" t="s">
        <v>29</v>
      </c>
      <c r="AX204" s="14" t="s">
        <v>74</v>
      </c>
      <c r="AY204" s="193" t="s">
        <v>258</v>
      </c>
    </row>
    <row r="205" spans="1:65" s="15" customFormat="1" ht="11.25">
      <c r="B205" s="200"/>
      <c r="D205" s="185" t="s">
        <v>266</v>
      </c>
      <c r="E205" s="201" t="s">
        <v>1</v>
      </c>
      <c r="F205" s="202" t="s">
        <v>280</v>
      </c>
      <c r="H205" s="203">
        <v>1.9770000000000001</v>
      </c>
      <c r="I205" s="204"/>
      <c r="L205" s="200"/>
      <c r="M205" s="205"/>
      <c r="N205" s="206"/>
      <c r="O205" s="206"/>
      <c r="P205" s="206"/>
      <c r="Q205" s="206"/>
      <c r="R205" s="206"/>
      <c r="S205" s="206"/>
      <c r="T205" s="207"/>
      <c r="AT205" s="201" t="s">
        <v>266</v>
      </c>
      <c r="AU205" s="201" t="s">
        <v>89</v>
      </c>
      <c r="AV205" s="15" t="s">
        <v>264</v>
      </c>
      <c r="AW205" s="15" t="s">
        <v>29</v>
      </c>
      <c r="AX205" s="15" t="s">
        <v>82</v>
      </c>
      <c r="AY205" s="201" t="s">
        <v>258</v>
      </c>
    </row>
    <row r="206" spans="1:65" s="2" customFormat="1" ht="16.5" customHeight="1">
      <c r="A206" s="33"/>
      <c r="B206" s="169"/>
      <c r="C206" s="170" t="s">
        <v>351</v>
      </c>
      <c r="D206" s="170" t="s">
        <v>260</v>
      </c>
      <c r="E206" s="171" t="s">
        <v>352</v>
      </c>
      <c r="F206" s="172" t="s">
        <v>353</v>
      </c>
      <c r="G206" s="173" t="s">
        <v>275</v>
      </c>
      <c r="H206" s="174">
        <v>0.35399999999999998</v>
      </c>
      <c r="I206" s="175"/>
      <c r="J206" s="174">
        <f>ROUND(I206*H206,3)</f>
        <v>0</v>
      </c>
      <c r="K206" s="176"/>
      <c r="L206" s="34"/>
      <c r="M206" s="177" t="s">
        <v>1</v>
      </c>
      <c r="N206" s="178" t="s">
        <v>40</v>
      </c>
      <c r="O206" s="59"/>
      <c r="P206" s="179">
        <f>O206*H206</f>
        <v>0</v>
      </c>
      <c r="Q206" s="179">
        <v>2.23543</v>
      </c>
      <c r="R206" s="179">
        <f>Q206*H206</f>
        <v>0.79134221999999999</v>
      </c>
      <c r="S206" s="179">
        <v>0</v>
      </c>
      <c r="T206" s="18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1" t="s">
        <v>264</v>
      </c>
      <c r="AT206" s="181" t="s">
        <v>260</v>
      </c>
      <c r="AU206" s="181" t="s">
        <v>89</v>
      </c>
      <c r="AY206" s="18" t="s">
        <v>258</v>
      </c>
      <c r="BE206" s="182">
        <f>IF(N206="základná",J206,0)</f>
        <v>0</v>
      </c>
      <c r="BF206" s="182">
        <f>IF(N206="znížená",J206,0)</f>
        <v>0</v>
      </c>
      <c r="BG206" s="182">
        <f>IF(N206="zákl. prenesená",J206,0)</f>
        <v>0</v>
      </c>
      <c r="BH206" s="182">
        <f>IF(N206="zníž. prenesená",J206,0)</f>
        <v>0</v>
      </c>
      <c r="BI206" s="182">
        <f>IF(N206="nulová",J206,0)</f>
        <v>0</v>
      </c>
      <c r="BJ206" s="18" t="s">
        <v>89</v>
      </c>
      <c r="BK206" s="183">
        <f>ROUND(I206*H206,3)</f>
        <v>0</v>
      </c>
      <c r="BL206" s="18" t="s">
        <v>264</v>
      </c>
      <c r="BM206" s="181" t="s">
        <v>354</v>
      </c>
    </row>
    <row r="207" spans="1:65" s="14" customFormat="1" ht="11.25">
      <c r="B207" s="192"/>
      <c r="D207" s="185" t="s">
        <v>266</v>
      </c>
      <c r="E207" s="193" t="s">
        <v>1</v>
      </c>
      <c r="F207" s="194" t="s">
        <v>355</v>
      </c>
      <c r="H207" s="195">
        <v>0.189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266</v>
      </c>
      <c r="AU207" s="193" t="s">
        <v>89</v>
      </c>
      <c r="AV207" s="14" t="s">
        <v>89</v>
      </c>
      <c r="AW207" s="14" t="s">
        <v>29</v>
      </c>
      <c r="AX207" s="14" t="s">
        <v>74</v>
      </c>
      <c r="AY207" s="193" t="s">
        <v>258</v>
      </c>
    </row>
    <row r="208" spans="1:65" s="14" customFormat="1" ht="11.25">
      <c r="B208" s="192"/>
      <c r="D208" s="185" t="s">
        <v>266</v>
      </c>
      <c r="E208" s="193" t="s">
        <v>1</v>
      </c>
      <c r="F208" s="194" t="s">
        <v>356</v>
      </c>
      <c r="H208" s="195">
        <v>0.16500000000000001</v>
      </c>
      <c r="I208" s="196"/>
      <c r="L208" s="192"/>
      <c r="M208" s="197"/>
      <c r="N208" s="198"/>
      <c r="O208" s="198"/>
      <c r="P208" s="198"/>
      <c r="Q208" s="198"/>
      <c r="R208" s="198"/>
      <c r="S208" s="198"/>
      <c r="T208" s="199"/>
      <c r="AT208" s="193" t="s">
        <v>266</v>
      </c>
      <c r="AU208" s="193" t="s">
        <v>89</v>
      </c>
      <c r="AV208" s="14" t="s">
        <v>89</v>
      </c>
      <c r="AW208" s="14" t="s">
        <v>29</v>
      </c>
      <c r="AX208" s="14" t="s">
        <v>74</v>
      </c>
      <c r="AY208" s="193" t="s">
        <v>258</v>
      </c>
    </row>
    <row r="209" spans="1:65" s="15" customFormat="1" ht="11.25">
      <c r="B209" s="200"/>
      <c r="D209" s="185" t="s">
        <v>266</v>
      </c>
      <c r="E209" s="201" t="s">
        <v>1</v>
      </c>
      <c r="F209" s="202" t="s">
        <v>280</v>
      </c>
      <c r="H209" s="203">
        <v>0.35399999999999998</v>
      </c>
      <c r="I209" s="204"/>
      <c r="L209" s="200"/>
      <c r="M209" s="205"/>
      <c r="N209" s="206"/>
      <c r="O209" s="206"/>
      <c r="P209" s="206"/>
      <c r="Q209" s="206"/>
      <c r="R209" s="206"/>
      <c r="S209" s="206"/>
      <c r="T209" s="207"/>
      <c r="AT209" s="201" t="s">
        <v>266</v>
      </c>
      <c r="AU209" s="201" t="s">
        <v>89</v>
      </c>
      <c r="AV209" s="15" t="s">
        <v>264</v>
      </c>
      <c r="AW209" s="15" t="s">
        <v>29</v>
      </c>
      <c r="AX209" s="15" t="s">
        <v>82</v>
      </c>
      <c r="AY209" s="201" t="s">
        <v>258</v>
      </c>
    </row>
    <row r="210" spans="1:65" s="2" customFormat="1" ht="24" customHeight="1">
      <c r="A210" s="33"/>
      <c r="B210" s="169"/>
      <c r="C210" s="170" t="s">
        <v>357</v>
      </c>
      <c r="D210" s="170" t="s">
        <v>260</v>
      </c>
      <c r="E210" s="171" t="s">
        <v>358</v>
      </c>
      <c r="F210" s="172" t="s">
        <v>359</v>
      </c>
      <c r="G210" s="173" t="s">
        <v>275</v>
      </c>
      <c r="H210" s="174">
        <v>3.1019999999999999</v>
      </c>
      <c r="I210" s="175"/>
      <c r="J210" s="174">
        <f>ROUND(I210*H210,3)</f>
        <v>0</v>
      </c>
      <c r="K210" s="176"/>
      <c r="L210" s="34"/>
      <c r="M210" s="177" t="s">
        <v>1</v>
      </c>
      <c r="N210" s="178" t="s">
        <v>40</v>
      </c>
      <c r="O210" s="59"/>
      <c r="P210" s="179">
        <f>O210*H210</f>
        <v>0</v>
      </c>
      <c r="Q210" s="179">
        <v>2.23543</v>
      </c>
      <c r="R210" s="179">
        <f>Q210*H210</f>
        <v>6.93430386</v>
      </c>
      <c r="S210" s="179">
        <v>0</v>
      </c>
      <c r="T210" s="18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1" t="s">
        <v>264</v>
      </c>
      <c r="AT210" s="181" t="s">
        <v>260</v>
      </c>
      <c r="AU210" s="181" t="s">
        <v>89</v>
      </c>
      <c r="AY210" s="18" t="s">
        <v>258</v>
      </c>
      <c r="BE210" s="182">
        <f>IF(N210="základná",J210,0)</f>
        <v>0</v>
      </c>
      <c r="BF210" s="182">
        <f>IF(N210="znížená",J210,0)</f>
        <v>0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8" t="s">
        <v>89</v>
      </c>
      <c r="BK210" s="183">
        <f>ROUND(I210*H210,3)</f>
        <v>0</v>
      </c>
      <c r="BL210" s="18" t="s">
        <v>264</v>
      </c>
      <c r="BM210" s="181" t="s">
        <v>360</v>
      </c>
    </row>
    <row r="211" spans="1:65" s="13" customFormat="1" ht="11.25">
      <c r="B211" s="184"/>
      <c r="D211" s="185" t="s">
        <v>266</v>
      </c>
      <c r="E211" s="186" t="s">
        <v>1</v>
      </c>
      <c r="F211" s="187" t="s">
        <v>361</v>
      </c>
      <c r="H211" s="186" t="s">
        <v>1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6" t="s">
        <v>266</v>
      </c>
      <c r="AU211" s="186" t="s">
        <v>89</v>
      </c>
      <c r="AV211" s="13" t="s">
        <v>82</v>
      </c>
      <c r="AW211" s="13" t="s">
        <v>29</v>
      </c>
      <c r="AX211" s="13" t="s">
        <v>74</v>
      </c>
      <c r="AY211" s="186" t="s">
        <v>258</v>
      </c>
    </row>
    <row r="212" spans="1:65" s="14" customFormat="1" ht="11.25">
      <c r="B212" s="192"/>
      <c r="D212" s="185" t="s">
        <v>266</v>
      </c>
      <c r="E212" s="193" t="s">
        <v>1</v>
      </c>
      <c r="F212" s="194" t="s">
        <v>362</v>
      </c>
      <c r="H212" s="195">
        <v>0.96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266</v>
      </c>
      <c r="AU212" s="193" t="s">
        <v>89</v>
      </c>
      <c r="AV212" s="14" t="s">
        <v>89</v>
      </c>
      <c r="AW212" s="14" t="s">
        <v>29</v>
      </c>
      <c r="AX212" s="14" t="s">
        <v>74</v>
      </c>
      <c r="AY212" s="193" t="s">
        <v>258</v>
      </c>
    </row>
    <row r="213" spans="1:65" s="13" customFormat="1" ht="11.25">
      <c r="B213" s="184"/>
      <c r="D213" s="185" t="s">
        <v>266</v>
      </c>
      <c r="E213" s="186" t="s">
        <v>1</v>
      </c>
      <c r="F213" s="187" t="s">
        <v>363</v>
      </c>
      <c r="H213" s="186" t="s">
        <v>1</v>
      </c>
      <c r="I213" s="188"/>
      <c r="L213" s="184"/>
      <c r="M213" s="189"/>
      <c r="N213" s="190"/>
      <c r="O213" s="190"/>
      <c r="P213" s="190"/>
      <c r="Q213" s="190"/>
      <c r="R213" s="190"/>
      <c r="S213" s="190"/>
      <c r="T213" s="191"/>
      <c r="AT213" s="186" t="s">
        <v>266</v>
      </c>
      <c r="AU213" s="186" t="s">
        <v>89</v>
      </c>
      <c r="AV213" s="13" t="s">
        <v>82</v>
      </c>
      <c r="AW213" s="13" t="s">
        <v>29</v>
      </c>
      <c r="AX213" s="13" t="s">
        <v>74</v>
      </c>
      <c r="AY213" s="186" t="s">
        <v>258</v>
      </c>
    </row>
    <row r="214" spans="1:65" s="14" customFormat="1" ht="11.25">
      <c r="B214" s="192"/>
      <c r="D214" s="185" t="s">
        <v>266</v>
      </c>
      <c r="E214" s="193" t="s">
        <v>1</v>
      </c>
      <c r="F214" s="194" t="s">
        <v>364</v>
      </c>
      <c r="H214" s="195">
        <v>2.1419999999999999</v>
      </c>
      <c r="I214" s="196"/>
      <c r="L214" s="192"/>
      <c r="M214" s="197"/>
      <c r="N214" s="198"/>
      <c r="O214" s="198"/>
      <c r="P214" s="198"/>
      <c r="Q214" s="198"/>
      <c r="R214" s="198"/>
      <c r="S214" s="198"/>
      <c r="T214" s="199"/>
      <c r="AT214" s="193" t="s">
        <v>266</v>
      </c>
      <c r="AU214" s="193" t="s">
        <v>89</v>
      </c>
      <c r="AV214" s="14" t="s">
        <v>89</v>
      </c>
      <c r="AW214" s="14" t="s">
        <v>29</v>
      </c>
      <c r="AX214" s="14" t="s">
        <v>74</v>
      </c>
      <c r="AY214" s="193" t="s">
        <v>258</v>
      </c>
    </row>
    <row r="215" spans="1:65" s="15" customFormat="1" ht="11.25">
      <c r="B215" s="200"/>
      <c r="D215" s="185" t="s">
        <v>266</v>
      </c>
      <c r="E215" s="201" t="s">
        <v>1</v>
      </c>
      <c r="F215" s="202" t="s">
        <v>280</v>
      </c>
      <c r="H215" s="203">
        <v>3.1019999999999999</v>
      </c>
      <c r="I215" s="204"/>
      <c r="L215" s="200"/>
      <c r="M215" s="205"/>
      <c r="N215" s="206"/>
      <c r="O215" s="206"/>
      <c r="P215" s="206"/>
      <c r="Q215" s="206"/>
      <c r="R215" s="206"/>
      <c r="S215" s="206"/>
      <c r="T215" s="207"/>
      <c r="AT215" s="201" t="s">
        <v>266</v>
      </c>
      <c r="AU215" s="201" t="s">
        <v>89</v>
      </c>
      <c r="AV215" s="15" t="s">
        <v>264</v>
      </c>
      <c r="AW215" s="15" t="s">
        <v>29</v>
      </c>
      <c r="AX215" s="15" t="s">
        <v>82</v>
      </c>
      <c r="AY215" s="201" t="s">
        <v>258</v>
      </c>
    </row>
    <row r="216" spans="1:65" s="2" customFormat="1" ht="16.5" customHeight="1">
      <c r="A216" s="33"/>
      <c r="B216" s="169"/>
      <c r="C216" s="170" t="s">
        <v>365</v>
      </c>
      <c r="D216" s="170" t="s">
        <v>260</v>
      </c>
      <c r="E216" s="171" t="s">
        <v>366</v>
      </c>
      <c r="F216" s="172" t="s">
        <v>367</v>
      </c>
      <c r="G216" s="173" t="s">
        <v>323</v>
      </c>
      <c r="H216" s="174">
        <v>5.8000000000000003E-2</v>
      </c>
      <c r="I216" s="175"/>
      <c r="J216" s="174">
        <f>ROUND(I216*H216,3)</f>
        <v>0</v>
      </c>
      <c r="K216" s="176"/>
      <c r="L216" s="34"/>
      <c r="M216" s="177" t="s">
        <v>1</v>
      </c>
      <c r="N216" s="178" t="s">
        <v>40</v>
      </c>
      <c r="O216" s="59"/>
      <c r="P216" s="179">
        <f>O216*H216</f>
        <v>0</v>
      </c>
      <c r="Q216" s="179">
        <v>1.01895</v>
      </c>
      <c r="R216" s="179">
        <f>Q216*H216</f>
        <v>5.9099100000000002E-2</v>
      </c>
      <c r="S216" s="179">
        <v>0</v>
      </c>
      <c r="T216" s="18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1" t="s">
        <v>264</v>
      </c>
      <c r="AT216" s="181" t="s">
        <v>260</v>
      </c>
      <c r="AU216" s="181" t="s">
        <v>89</v>
      </c>
      <c r="AY216" s="18" t="s">
        <v>258</v>
      </c>
      <c r="BE216" s="182">
        <f>IF(N216="základná",J216,0)</f>
        <v>0</v>
      </c>
      <c r="BF216" s="182">
        <f>IF(N216="znížená",J216,0)</f>
        <v>0</v>
      </c>
      <c r="BG216" s="182">
        <f>IF(N216="zákl. prenesená",J216,0)</f>
        <v>0</v>
      </c>
      <c r="BH216" s="182">
        <f>IF(N216="zníž. prenesená",J216,0)</f>
        <v>0</v>
      </c>
      <c r="BI216" s="182">
        <f>IF(N216="nulová",J216,0)</f>
        <v>0</v>
      </c>
      <c r="BJ216" s="18" t="s">
        <v>89</v>
      </c>
      <c r="BK216" s="183">
        <f>ROUND(I216*H216,3)</f>
        <v>0</v>
      </c>
      <c r="BL216" s="18" t="s">
        <v>264</v>
      </c>
      <c r="BM216" s="181" t="s">
        <v>368</v>
      </c>
    </row>
    <row r="217" spans="1:65" s="14" customFormat="1" ht="11.25">
      <c r="B217" s="192"/>
      <c r="D217" s="185" t="s">
        <v>266</v>
      </c>
      <c r="E217" s="193" t="s">
        <v>1</v>
      </c>
      <c r="F217" s="194" t="s">
        <v>369</v>
      </c>
      <c r="H217" s="195">
        <v>5.8000000000000003E-2</v>
      </c>
      <c r="I217" s="196"/>
      <c r="L217" s="192"/>
      <c r="M217" s="197"/>
      <c r="N217" s="198"/>
      <c r="O217" s="198"/>
      <c r="P217" s="198"/>
      <c r="Q217" s="198"/>
      <c r="R217" s="198"/>
      <c r="S217" s="198"/>
      <c r="T217" s="199"/>
      <c r="AT217" s="193" t="s">
        <v>266</v>
      </c>
      <c r="AU217" s="193" t="s">
        <v>89</v>
      </c>
      <c r="AV217" s="14" t="s">
        <v>89</v>
      </c>
      <c r="AW217" s="14" t="s">
        <v>29</v>
      </c>
      <c r="AX217" s="14" t="s">
        <v>82</v>
      </c>
      <c r="AY217" s="193" t="s">
        <v>258</v>
      </c>
    </row>
    <row r="218" spans="1:65" s="2" customFormat="1" ht="24" customHeight="1">
      <c r="A218" s="33"/>
      <c r="B218" s="169"/>
      <c r="C218" s="170" t="s">
        <v>370</v>
      </c>
      <c r="D218" s="170" t="s">
        <v>260</v>
      </c>
      <c r="E218" s="171" t="s">
        <v>371</v>
      </c>
      <c r="F218" s="172" t="s">
        <v>372</v>
      </c>
      <c r="G218" s="173" t="s">
        <v>275</v>
      </c>
      <c r="H218" s="174">
        <v>2.6</v>
      </c>
      <c r="I218" s="175"/>
      <c r="J218" s="174">
        <f>ROUND(I218*H218,3)</f>
        <v>0</v>
      </c>
      <c r="K218" s="176"/>
      <c r="L218" s="34"/>
      <c r="M218" s="177" t="s">
        <v>1</v>
      </c>
      <c r="N218" s="178" t="s">
        <v>40</v>
      </c>
      <c r="O218" s="59"/>
      <c r="P218" s="179">
        <f>O218*H218</f>
        <v>0</v>
      </c>
      <c r="Q218" s="179">
        <v>2.19407</v>
      </c>
      <c r="R218" s="179">
        <f>Q218*H218</f>
        <v>5.7045820000000003</v>
      </c>
      <c r="S218" s="179">
        <v>0</v>
      </c>
      <c r="T218" s="18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1" t="s">
        <v>264</v>
      </c>
      <c r="AT218" s="181" t="s">
        <v>260</v>
      </c>
      <c r="AU218" s="181" t="s">
        <v>89</v>
      </c>
      <c r="AY218" s="18" t="s">
        <v>258</v>
      </c>
      <c r="BE218" s="182">
        <f>IF(N218="základná",J218,0)</f>
        <v>0</v>
      </c>
      <c r="BF218" s="182">
        <f>IF(N218="znížená",J218,0)</f>
        <v>0</v>
      </c>
      <c r="BG218" s="182">
        <f>IF(N218="zákl. prenesená",J218,0)</f>
        <v>0</v>
      </c>
      <c r="BH218" s="182">
        <f>IF(N218="zníž. prenesená",J218,0)</f>
        <v>0</v>
      </c>
      <c r="BI218" s="182">
        <f>IF(N218="nulová",J218,0)</f>
        <v>0</v>
      </c>
      <c r="BJ218" s="18" t="s">
        <v>89</v>
      </c>
      <c r="BK218" s="183">
        <f>ROUND(I218*H218,3)</f>
        <v>0</v>
      </c>
      <c r="BL218" s="18" t="s">
        <v>264</v>
      </c>
      <c r="BM218" s="181" t="s">
        <v>373</v>
      </c>
    </row>
    <row r="219" spans="1:65" s="13" customFormat="1" ht="11.25">
      <c r="B219" s="184"/>
      <c r="D219" s="185" t="s">
        <v>266</v>
      </c>
      <c r="E219" s="186" t="s">
        <v>1</v>
      </c>
      <c r="F219" s="187" t="s">
        <v>291</v>
      </c>
      <c r="H219" s="186" t="s">
        <v>1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6" t="s">
        <v>266</v>
      </c>
      <c r="AU219" s="186" t="s">
        <v>89</v>
      </c>
      <c r="AV219" s="13" t="s">
        <v>82</v>
      </c>
      <c r="AW219" s="13" t="s">
        <v>29</v>
      </c>
      <c r="AX219" s="13" t="s">
        <v>74</v>
      </c>
      <c r="AY219" s="186" t="s">
        <v>258</v>
      </c>
    </row>
    <row r="220" spans="1:65" s="14" customFormat="1" ht="11.25">
      <c r="B220" s="192"/>
      <c r="D220" s="185" t="s">
        <v>266</v>
      </c>
      <c r="E220" s="193" t="s">
        <v>1</v>
      </c>
      <c r="F220" s="194" t="s">
        <v>374</v>
      </c>
      <c r="H220" s="195">
        <v>2.6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266</v>
      </c>
      <c r="AU220" s="193" t="s">
        <v>89</v>
      </c>
      <c r="AV220" s="14" t="s">
        <v>89</v>
      </c>
      <c r="AW220" s="14" t="s">
        <v>29</v>
      </c>
      <c r="AX220" s="14" t="s">
        <v>74</v>
      </c>
      <c r="AY220" s="193" t="s">
        <v>258</v>
      </c>
    </row>
    <row r="221" spans="1:65" s="15" customFormat="1" ht="11.25">
      <c r="B221" s="200"/>
      <c r="D221" s="185" t="s">
        <v>266</v>
      </c>
      <c r="E221" s="201" t="s">
        <v>1</v>
      </c>
      <c r="F221" s="202" t="s">
        <v>280</v>
      </c>
      <c r="H221" s="203">
        <v>2.6</v>
      </c>
      <c r="I221" s="204"/>
      <c r="L221" s="200"/>
      <c r="M221" s="205"/>
      <c r="N221" s="206"/>
      <c r="O221" s="206"/>
      <c r="P221" s="206"/>
      <c r="Q221" s="206"/>
      <c r="R221" s="206"/>
      <c r="S221" s="206"/>
      <c r="T221" s="207"/>
      <c r="AT221" s="201" t="s">
        <v>266</v>
      </c>
      <c r="AU221" s="201" t="s">
        <v>89</v>
      </c>
      <c r="AV221" s="15" t="s">
        <v>264</v>
      </c>
      <c r="AW221" s="15" t="s">
        <v>29</v>
      </c>
      <c r="AX221" s="15" t="s">
        <v>82</v>
      </c>
      <c r="AY221" s="201" t="s">
        <v>258</v>
      </c>
    </row>
    <row r="222" spans="1:65" s="2" customFormat="1" ht="16.5" customHeight="1">
      <c r="A222" s="33"/>
      <c r="B222" s="169"/>
      <c r="C222" s="170" t="s">
        <v>7</v>
      </c>
      <c r="D222" s="170" t="s">
        <v>260</v>
      </c>
      <c r="E222" s="171" t="s">
        <v>375</v>
      </c>
      <c r="F222" s="172" t="s">
        <v>376</v>
      </c>
      <c r="G222" s="173" t="s">
        <v>263</v>
      </c>
      <c r="H222" s="174">
        <v>10.4</v>
      </c>
      <c r="I222" s="175"/>
      <c r="J222" s="174">
        <f>ROUND(I222*H222,3)</f>
        <v>0</v>
      </c>
      <c r="K222" s="176"/>
      <c r="L222" s="34"/>
      <c r="M222" s="177" t="s">
        <v>1</v>
      </c>
      <c r="N222" s="178" t="s">
        <v>40</v>
      </c>
      <c r="O222" s="59"/>
      <c r="P222" s="179">
        <f>O222*H222</f>
        <v>0</v>
      </c>
      <c r="Q222" s="179">
        <v>6.7000000000000002E-4</v>
      </c>
      <c r="R222" s="179">
        <f>Q222*H222</f>
        <v>6.9680000000000002E-3</v>
      </c>
      <c r="S222" s="179">
        <v>0</v>
      </c>
      <c r="T222" s="18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1" t="s">
        <v>264</v>
      </c>
      <c r="AT222" s="181" t="s">
        <v>260</v>
      </c>
      <c r="AU222" s="181" t="s">
        <v>89</v>
      </c>
      <c r="AY222" s="18" t="s">
        <v>258</v>
      </c>
      <c r="BE222" s="182">
        <f>IF(N222="základná",J222,0)</f>
        <v>0</v>
      </c>
      <c r="BF222" s="182">
        <f>IF(N222="znížená",J222,0)</f>
        <v>0</v>
      </c>
      <c r="BG222" s="182">
        <f>IF(N222="zákl. prenesená",J222,0)</f>
        <v>0</v>
      </c>
      <c r="BH222" s="182">
        <f>IF(N222="zníž. prenesená",J222,0)</f>
        <v>0</v>
      </c>
      <c r="BI222" s="182">
        <f>IF(N222="nulová",J222,0)</f>
        <v>0</v>
      </c>
      <c r="BJ222" s="18" t="s">
        <v>89</v>
      </c>
      <c r="BK222" s="183">
        <f>ROUND(I222*H222,3)</f>
        <v>0</v>
      </c>
      <c r="BL222" s="18" t="s">
        <v>264</v>
      </c>
      <c r="BM222" s="181" t="s">
        <v>377</v>
      </c>
    </row>
    <row r="223" spans="1:65" s="13" customFormat="1" ht="11.25">
      <c r="B223" s="184"/>
      <c r="D223" s="185" t="s">
        <v>266</v>
      </c>
      <c r="E223" s="186" t="s">
        <v>1</v>
      </c>
      <c r="F223" s="187" t="s">
        <v>291</v>
      </c>
      <c r="H223" s="186" t="s">
        <v>1</v>
      </c>
      <c r="I223" s="188"/>
      <c r="L223" s="184"/>
      <c r="M223" s="189"/>
      <c r="N223" s="190"/>
      <c r="O223" s="190"/>
      <c r="P223" s="190"/>
      <c r="Q223" s="190"/>
      <c r="R223" s="190"/>
      <c r="S223" s="190"/>
      <c r="T223" s="191"/>
      <c r="AT223" s="186" t="s">
        <v>266</v>
      </c>
      <c r="AU223" s="186" t="s">
        <v>89</v>
      </c>
      <c r="AV223" s="13" t="s">
        <v>82</v>
      </c>
      <c r="AW223" s="13" t="s">
        <v>29</v>
      </c>
      <c r="AX223" s="13" t="s">
        <v>74</v>
      </c>
      <c r="AY223" s="186" t="s">
        <v>258</v>
      </c>
    </row>
    <row r="224" spans="1:65" s="14" customFormat="1" ht="11.25">
      <c r="B224" s="192"/>
      <c r="D224" s="185" t="s">
        <v>266</v>
      </c>
      <c r="E224" s="193" t="s">
        <v>1</v>
      </c>
      <c r="F224" s="194" t="s">
        <v>378</v>
      </c>
      <c r="H224" s="195">
        <v>10.4</v>
      </c>
      <c r="I224" s="196"/>
      <c r="L224" s="192"/>
      <c r="M224" s="197"/>
      <c r="N224" s="198"/>
      <c r="O224" s="198"/>
      <c r="P224" s="198"/>
      <c r="Q224" s="198"/>
      <c r="R224" s="198"/>
      <c r="S224" s="198"/>
      <c r="T224" s="199"/>
      <c r="AT224" s="193" t="s">
        <v>266</v>
      </c>
      <c r="AU224" s="193" t="s">
        <v>89</v>
      </c>
      <c r="AV224" s="14" t="s">
        <v>89</v>
      </c>
      <c r="AW224" s="14" t="s">
        <v>29</v>
      </c>
      <c r="AX224" s="14" t="s">
        <v>74</v>
      </c>
      <c r="AY224" s="193" t="s">
        <v>258</v>
      </c>
    </row>
    <row r="225" spans="1:65" s="15" customFormat="1" ht="11.25">
      <c r="B225" s="200"/>
      <c r="D225" s="185" t="s">
        <v>266</v>
      </c>
      <c r="E225" s="201" t="s">
        <v>1</v>
      </c>
      <c r="F225" s="202" t="s">
        <v>280</v>
      </c>
      <c r="H225" s="203">
        <v>10.4</v>
      </c>
      <c r="I225" s="204"/>
      <c r="L225" s="200"/>
      <c r="M225" s="205"/>
      <c r="N225" s="206"/>
      <c r="O225" s="206"/>
      <c r="P225" s="206"/>
      <c r="Q225" s="206"/>
      <c r="R225" s="206"/>
      <c r="S225" s="206"/>
      <c r="T225" s="207"/>
      <c r="AT225" s="201" t="s">
        <v>266</v>
      </c>
      <c r="AU225" s="201" t="s">
        <v>89</v>
      </c>
      <c r="AV225" s="15" t="s">
        <v>264</v>
      </c>
      <c r="AW225" s="15" t="s">
        <v>29</v>
      </c>
      <c r="AX225" s="15" t="s">
        <v>82</v>
      </c>
      <c r="AY225" s="201" t="s">
        <v>258</v>
      </c>
    </row>
    <row r="226" spans="1:65" s="2" customFormat="1" ht="16.5" customHeight="1">
      <c r="A226" s="33"/>
      <c r="B226" s="169"/>
      <c r="C226" s="170" t="s">
        <v>379</v>
      </c>
      <c r="D226" s="170" t="s">
        <v>260</v>
      </c>
      <c r="E226" s="171" t="s">
        <v>380</v>
      </c>
      <c r="F226" s="172" t="s">
        <v>381</v>
      </c>
      <c r="G226" s="173" t="s">
        <v>263</v>
      </c>
      <c r="H226" s="174">
        <v>10.4</v>
      </c>
      <c r="I226" s="175"/>
      <c r="J226" s="174">
        <f>ROUND(I226*H226,3)</f>
        <v>0</v>
      </c>
      <c r="K226" s="176"/>
      <c r="L226" s="34"/>
      <c r="M226" s="177" t="s">
        <v>1</v>
      </c>
      <c r="N226" s="178" t="s">
        <v>40</v>
      </c>
      <c r="O226" s="59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1" t="s">
        <v>264</v>
      </c>
      <c r="AT226" s="181" t="s">
        <v>260</v>
      </c>
      <c r="AU226" s="181" t="s">
        <v>89</v>
      </c>
      <c r="AY226" s="18" t="s">
        <v>258</v>
      </c>
      <c r="BE226" s="182">
        <f>IF(N226="základná",J226,0)</f>
        <v>0</v>
      </c>
      <c r="BF226" s="182">
        <f>IF(N226="znížená",J226,0)</f>
        <v>0</v>
      </c>
      <c r="BG226" s="182">
        <f>IF(N226="zákl. prenesená",J226,0)</f>
        <v>0</v>
      </c>
      <c r="BH226" s="182">
        <f>IF(N226="zníž. prenesená",J226,0)</f>
        <v>0</v>
      </c>
      <c r="BI226" s="182">
        <f>IF(N226="nulová",J226,0)</f>
        <v>0</v>
      </c>
      <c r="BJ226" s="18" t="s">
        <v>89</v>
      </c>
      <c r="BK226" s="183">
        <f>ROUND(I226*H226,3)</f>
        <v>0</v>
      </c>
      <c r="BL226" s="18" t="s">
        <v>264</v>
      </c>
      <c r="BM226" s="181" t="s">
        <v>382</v>
      </c>
    </row>
    <row r="227" spans="1:65" s="2" customFormat="1" ht="16.5" customHeight="1">
      <c r="A227" s="33"/>
      <c r="B227" s="169"/>
      <c r="C227" s="170" t="s">
        <v>383</v>
      </c>
      <c r="D227" s="170" t="s">
        <v>260</v>
      </c>
      <c r="E227" s="171" t="s">
        <v>384</v>
      </c>
      <c r="F227" s="172" t="s">
        <v>385</v>
      </c>
      <c r="G227" s="173" t="s">
        <v>323</v>
      </c>
      <c r="H227" s="174">
        <v>5.5E-2</v>
      </c>
      <c r="I227" s="175"/>
      <c r="J227" s="174">
        <f>ROUND(I227*H227,3)</f>
        <v>0</v>
      </c>
      <c r="K227" s="176"/>
      <c r="L227" s="34"/>
      <c r="M227" s="177" t="s">
        <v>1</v>
      </c>
      <c r="N227" s="178" t="s">
        <v>40</v>
      </c>
      <c r="O227" s="59"/>
      <c r="P227" s="179">
        <f>O227*H227</f>
        <v>0</v>
      </c>
      <c r="Q227" s="179">
        <v>1.20296</v>
      </c>
      <c r="R227" s="179">
        <f>Q227*H227</f>
        <v>6.6162800000000008E-2</v>
      </c>
      <c r="S227" s="179">
        <v>0</v>
      </c>
      <c r="T227" s="18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1" t="s">
        <v>264</v>
      </c>
      <c r="AT227" s="181" t="s">
        <v>260</v>
      </c>
      <c r="AU227" s="181" t="s">
        <v>89</v>
      </c>
      <c r="AY227" s="18" t="s">
        <v>258</v>
      </c>
      <c r="BE227" s="182">
        <f>IF(N227="základná",J227,0)</f>
        <v>0</v>
      </c>
      <c r="BF227" s="182">
        <f>IF(N227="znížená",J227,0)</f>
        <v>0</v>
      </c>
      <c r="BG227" s="182">
        <f>IF(N227="zákl. prenesená",J227,0)</f>
        <v>0</v>
      </c>
      <c r="BH227" s="182">
        <f>IF(N227="zníž. prenesená",J227,0)</f>
        <v>0</v>
      </c>
      <c r="BI227" s="182">
        <f>IF(N227="nulová",J227,0)</f>
        <v>0</v>
      </c>
      <c r="BJ227" s="18" t="s">
        <v>89</v>
      </c>
      <c r="BK227" s="183">
        <f>ROUND(I227*H227,3)</f>
        <v>0</v>
      </c>
      <c r="BL227" s="18" t="s">
        <v>264</v>
      </c>
      <c r="BM227" s="181" t="s">
        <v>386</v>
      </c>
    </row>
    <row r="228" spans="1:65" s="14" customFormat="1" ht="11.25">
      <c r="B228" s="192"/>
      <c r="D228" s="185" t="s">
        <v>266</v>
      </c>
      <c r="E228" s="193" t="s">
        <v>1</v>
      </c>
      <c r="F228" s="194" t="s">
        <v>387</v>
      </c>
      <c r="H228" s="195">
        <v>5.5E-2</v>
      </c>
      <c r="I228" s="196"/>
      <c r="L228" s="192"/>
      <c r="M228" s="197"/>
      <c r="N228" s="198"/>
      <c r="O228" s="198"/>
      <c r="P228" s="198"/>
      <c r="Q228" s="198"/>
      <c r="R228" s="198"/>
      <c r="S228" s="198"/>
      <c r="T228" s="199"/>
      <c r="AT228" s="193" t="s">
        <v>266</v>
      </c>
      <c r="AU228" s="193" t="s">
        <v>89</v>
      </c>
      <c r="AV228" s="14" t="s">
        <v>89</v>
      </c>
      <c r="AW228" s="14" t="s">
        <v>29</v>
      </c>
      <c r="AX228" s="14" t="s">
        <v>82</v>
      </c>
      <c r="AY228" s="193" t="s">
        <v>258</v>
      </c>
    </row>
    <row r="229" spans="1:65" s="2" customFormat="1" ht="24" customHeight="1">
      <c r="A229" s="33"/>
      <c r="B229" s="169"/>
      <c r="C229" s="170" t="s">
        <v>388</v>
      </c>
      <c r="D229" s="170" t="s">
        <v>260</v>
      </c>
      <c r="E229" s="171" t="s">
        <v>389</v>
      </c>
      <c r="F229" s="172" t="s">
        <v>390</v>
      </c>
      <c r="G229" s="173" t="s">
        <v>263</v>
      </c>
      <c r="H229" s="174">
        <v>20.187999999999999</v>
      </c>
      <c r="I229" s="175"/>
      <c r="J229" s="174">
        <f>ROUND(I229*H229,3)</f>
        <v>0</v>
      </c>
      <c r="K229" s="176"/>
      <c r="L229" s="34"/>
      <c r="M229" s="177" t="s">
        <v>1</v>
      </c>
      <c r="N229" s="178" t="s">
        <v>40</v>
      </c>
      <c r="O229" s="59"/>
      <c r="P229" s="179">
        <f>O229*H229</f>
        <v>0</v>
      </c>
      <c r="Q229" s="179">
        <v>3.0000000000000001E-5</v>
      </c>
      <c r="R229" s="179">
        <f>Q229*H229</f>
        <v>6.0563999999999995E-4</v>
      </c>
      <c r="S229" s="179">
        <v>0</v>
      </c>
      <c r="T229" s="18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1" t="s">
        <v>264</v>
      </c>
      <c r="AT229" s="181" t="s">
        <v>260</v>
      </c>
      <c r="AU229" s="181" t="s">
        <v>89</v>
      </c>
      <c r="AY229" s="18" t="s">
        <v>258</v>
      </c>
      <c r="BE229" s="182">
        <f>IF(N229="základná",J229,0)</f>
        <v>0</v>
      </c>
      <c r="BF229" s="182">
        <f>IF(N229="znížená",J229,0)</f>
        <v>0</v>
      </c>
      <c r="BG229" s="182">
        <f>IF(N229="zákl. prenesená",J229,0)</f>
        <v>0</v>
      </c>
      <c r="BH229" s="182">
        <f>IF(N229="zníž. prenesená",J229,0)</f>
        <v>0</v>
      </c>
      <c r="BI229" s="182">
        <f>IF(N229="nulová",J229,0)</f>
        <v>0</v>
      </c>
      <c r="BJ229" s="18" t="s">
        <v>89</v>
      </c>
      <c r="BK229" s="183">
        <f>ROUND(I229*H229,3)</f>
        <v>0</v>
      </c>
      <c r="BL229" s="18" t="s">
        <v>264</v>
      </c>
      <c r="BM229" s="181" t="s">
        <v>391</v>
      </c>
    </row>
    <row r="230" spans="1:65" s="14" customFormat="1" ht="11.25">
      <c r="B230" s="192"/>
      <c r="D230" s="185" t="s">
        <v>266</v>
      </c>
      <c r="E230" s="193" t="s">
        <v>1</v>
      </c>
      <c r="F230" s="194" t="s">
        <v>392</v>
      </c>
      <c r="H230" s="195">
        <v>20.187999999999999</v>
      </c>
      <c r="I230" s="196"/>
      <c r="L230" s="192"/>
      <c r="M230" s="197"/>
      <c r="N230" s="198"/>
      <c r="O230" s="198"/>
      <c r="P230" s="198"/>
      <c r="Q230" s="198"/>
      <c r="R230" s="198"/>
      <c r="S230" s="198"/>
      <c r="T230" s="199"/>
      <c r="AT230" s="193" t="s">
        <v>266</v>
      </c>
      <c r="AU230" s="193" t="s">
        <v>89</v>
      </c>
      <c r="AV230" s="14" t="s">
        <v>89</v>
      </c>
      <c r="AW230" s="14" t="s">
        <v>29</v>
      </c>
      <c r="AX230" s="14" t="s">
        <v>82</v>
      </c>
      <c r="AY230" s="193" t="s">
        <v>258</v>
      </c>
    </row>
    <row r="231" spans="1:65" s="2" customFormat="1" ht="16.5" customHeight="1">
      <c r="A231" s="33"/>
      <c r="B231" s="169"/>
      <c r="C231" s="208" t="s">
        <v>393</v>
      </c>
      <c r="D231" s="208" t="s">
        <v>394</v>
      </c>
      <c r="E231" s="209" t="s">
        <v>395</v>
      </c>
      <c r="F231" s="210" t="s">
        <v>396</v>
      </c>
      <c r="G231" s="211" t="s">
        <v>263</v>
      </c>
      <c r="H231" s="212">
        <v>23.216000000000001</v>
      </c>
      <c r="I231" s="213"/>
      <c r="J231" s="212">
        <f>ROUND(I231*H231,3)</f>
        <v>0</v>
      </c>
      <c r="K231" s="214"/>
      <c r="L231" s="215"/>
      <c r="M231" s="216" t="s">
        <v>1</v>
      </c>
      <c r="N231" s="217" t="s">
        <v>40</v>
      </c>
      <c r="O231" s="59"/>
      <c r="P231" s="179">
        <f>O231*H231</f>
        <v>0</v>
      </c>
      <c r="Q231" s="179">
        <v>4.0000000000000002E-4</v>
      </c>
      <c r="R231" s="179">
        <f>Q231*H231</f>
        <v>9.2864000000000002E-3</v>
      </c>
      <c r="S231" s="179">
        <v>0</v>
      </c>
      <c r="T231" s="18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1" t="s">
        <v>302</v>
      </c>
      <c r="AT231" s="181" t="s">
        <v>394</v>
      </c>
      <c r="AU231" s="181" t="s">
        <v>89</v>
      </c>
      <c r="AY231" s="18" t="s">
        <v>258</v>
      </c>
      <c r="BE231" s="182">
        <f>IF(N231="základná",J231,0)</f>
        <v>0</v>
      </c>
      <c r="BF231" s="182">
        <f>IF(N231="znížená",J231,0)</f>
        <v>0</v>
      </c>
      <c r="BG231" s="182">
        <f>IF(N231="zákl. prenesená",J231,0)</f>
        <v>0</v>
      </c>
      <c r="BH231" s="182">
        <f>IF(N231="zníž. prenesená",J231,0)</f>
        <v>0</v>
      </c>
      <c r="BI231" s="182">
        <f>IF(N231="nulová",J231,0)</f>
        <v>0</v>
      </c>
      <c r="BJ231" s="18" t="s">
        <v>89</v>
      </c>
      <c r="BK231" s="183">
        <f>ROUND(I231*H231,3)</f>
        <v>0</v>
      </c>
      <c r="BL231" s="18" t="s">
        <v>264</v>
      </c>
      <c r="BM231" s="181" t="s">
        <v>397</v>
      </c>
    </row>
    <row r="232" spans="1:65" s="14" customFormat="1" ht="11.25">
      <c r="B232" s="192"/>
      <c r="D232" s="185" t="s">
        <v>266</v>
      </c>
      <c r="E232" s="193" t="s">
        <v>1</v>
      </c>
      <c r="F232" s="194" t="s">
        <v>398</v>
      </c>
      <c r="H232" s="195">
        <v>23.216000000000001</v>
      </c>
      <c r="I232" s="196"/>
      <c r="L232" s="192"/>
      <c r="M232" s="197"/>
      <c r="N232" s="198"/>
      <c r="O232" s="198"/>
      <c r="P232" s="198"/>
      <c r="Q232" s="198"/>
      <c r="R232" s="198"/>
      <c r="S232" s="198"/>
      <c r="T232" s="199"/>
      <c r="AT232" s="193" t="s">
        <v>266</v>
      </c>
      <c r="AU232" s="193" t="s">
        <v>89</v>
      </c>
      <c r="AV232" s="14" t="s">
        <v>89</v>
      </c>
      <c r="AW232" s="14" t="s">
        <v>29</v>
      </c>
      <c r="AX232" s="14" t="s">
        <v>82</v>
      </c>
      <c r="AY232" s="193" t="s">
        <v>258</v>
      </c>
    </row>
    <row r="233" spans="1:65" s="12" customFormat="1" ht="22.9" customHeight="1">
      <c r="B233" s="156"/>
      <c r="D233" s="157" t="s">
        <v>73</v>
      </c>
      <c r="E233" s="167" t="s">
        <v>272</v>
      </c>
      <c r="F233" s="167" t="s">
        <v>399</v>
      </c>
      <c r="I233" s="159"/>
      <c r="J233" s="168">
        <f>BK233</f>
        <v>0</v>
      </c>
      <c r="L233" s="156"/>
      <c r="M233" s="161"/>
      <c r="N233" s="162"/>
      <c r="O233" s="162"/>
      <c r="P233" s="163">
        <f>SUM(P234:P348)</f>
        <v>0</v>
      </c>
      <c r="Q233" s="162"/>
      <c r="R233" s="163">
        <f>SUM(R234:R348)</f>
        <v>23.588587449999999</v>
      </c>
      <c r="S233" s="162"/>
      <c r="T233" s="164">
        <f>SUM(T234:T348)</f>
        <v>0</v>
      </c>
      <c r="AR233" s="157" t="s">
        <v>82</v>
      </c>
      <c r="AT233" s="165" t="s">
        <v>73</v>
      </c>
      <c r="AU233" s="165" t="s">
        <v>82</v>
      </c>
      <c r="AY233" s="157" t="s">
        <v>258</v>
      </c>
      <c r="BK233" s="166">
        <f>SUM(BK234:BK348)</f>
        <v>0</v>
      </c>
    </row>
    <row r="234" spans="1:65" s="2" customFormat="1" ht="24" customHeight="1">
      <c r="A234" s="33"/>
      <c r="B234" s="169"/>
      <c r="C234" s="170" t="s">
        <v>400</v>
      </c>
      <c r="D234" s="170" t="s">
        <v>260</v>
      </c>
      <c r="E234" s="171" t="s">
        <v>401</v>
      </c>
      <c r="F234" s="172" t="s">
        <v>402</v>
      </c>
      <c r="G234" s="173" t="s">
        <v>275</v>
      </c>
      <c r="H234" s="174">
        <v>0.21099999999999999</v>
      </c>
      <c r="I234" s="175"/>
      <c r="J234" s="174">
        <f>ROUND(I234*H234,3)</f>
        <v>0</v>
      </c>
      <c r="K234" s="176"/>
      <c r="L234" s="34"/>
      <c r="M234" s="177" t="s">
        <v>1</v>
      </c>
      <c r="N234" s="178" t="s">
        <v>40</v>
      </c>
      <c r="O234" s="59"/>
      <c r="P234" s="179">
        <f>O234*H234</f>
        <v>0</v>
      </c>
      <c r="Q234" s="179">
        <v>1.6325499999999999</v>
      </c>
      <c r="R234" s="179">
        <f>Q234*H234</f>
        <v>0.34446804999999997</v>
      </c>
      <c r="S234" s="179">
        <v>0</v>
      </c>
      <c r="T234" s="18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1" t="s">
        <v>264</v>
      </c>
      <c r="AT234" s="181" t="s">
        <v>260</v>
      </c>
      <c r="AU234" s="181" t="s">
        <v>89</v>
      </c>
      <c r="AY234" s="18" t="s">
        <v>258</v>
      </c>
      <c r="BE234" s="182">
        <f>IF(N234="základná",J234,0)</f>
        <v>0</v>
      </c>
      <c r="BF234" s="182">
        <f>IF(N234="znížená",J234,0)</f>
        <v>0</v>
      </c>
      <c r="BG234" s="182">
        <f>IF(N234="zákl. prenesená",J234,0)</f>
        <v>0</v>
      </c>
      <c r="BH234" s="182">
        <f>IF(N234="zníž. prenesená",J234,0)</f>
        <v>0</v>
      </c>
      <c r="BI234" s="182">
        <f>IF(N234="nulová",J234,0)</f>
        <v>0</v>
      </c>
      <c r="BJ234" s="18" t="s">
        <v>89</v>
      </c>
      <c r="BK234" s="183">
        <f>ROUND(I234*H234,3)</f>
        <v>0</v>
      </c>
      <c r="BL234" s="18" t="s">
        <v>264</v>
      </c>
      <c r="BM234" s="181" t="s">
        <v>403</v>
      </c>
    </row>
    <row r="235" spans="1:65" s="13" customFormat="1" ht="11.25">
      <c r="B235" s="184"/>
      <c r="D235" s="185" t="s">
        <v>266</v>
      </c>
      <c r="E235" s="186" t="s">
        <v>1</v>
      </c>
      <c r="F235" s="187" t="s">
        <v>404</v>
      </c>
      <c r="H235" s="186" t="s">
        <v>1</v>
      </c>
      <c r="I235" s="188"/>
      <c r="L235" s="184"/>
      <c r="M235" s="189"/>
      <c r="N235" s="190"/>
      <c r="O235" s="190"/>
      <c r="P235" s="190"/>
      <c r="Q235" s="190"/>
      <c r="R235" s="190"/>
      <c r="S235" s="190"/>
      <c r="T235" s="191"/>
      <c r="AT235" s="186" t="s">
        <v>266</v>
      </c>
      <c r="AU235" s="186" t="s">
        <v>89</v>
      </c>
      <c r="AV235" s="13" t="s">
        <v>82</v>
      </c>
      <c r="AW235" s="13" t="s">
        <v>29</v>
      </c>
      <c r="AX235" s="13" t="s">
        <v>74</v>
      </c>
      <c r="AY235" s="186" t="s">
        <v>258</v>
      </c>
    </row>
    <row r="236" spans="1:65" s="14" customFormat="1" ht="11.25">
      <c r="B236" s="192"/>
      <c r="D236" s="185" t="s">
        <v>266</v>
      </c>
      <c r="E236" s="193" t="s">
        <v>1</v>
      </c>
      <c r="F236" s="194" t="s">
        <v>405</v>
      </c>
      <c r="H236" s="195">
        <v>0.21099999999999999</v>
      </c>
      <c r="I236" s="196"/>
      <c r="L236" s="192"/>
      <c r="M236" s="197"/>
      <c r="N236" s="198"/>
      <c r="O236" s="198"/>
      <c r="P236" s="198"/>
      <c r="Q236" s="198"/>
      <c r="R236" s="198"/>
      <c r="S236" s="198"/>
      <c r="T236" s="199"/>
      <c r="AT236" s="193" t="s">
        <v>266</v>
      </c>
      <c r="AU236" s="193" t="s">
        <v>89</v>
      </c>
      <c r="AV236" s="14" t="s">
        <v>89</v>
      </c>
      <c r="AW236" s="14" t="s">
        <v>29</v>
      </c>
      <c r="AX236" s="14" t="s">
        <v>82</v>
      </c>
      <c r="AY236" s="193" t="s">
        <v>258</v>
      </c>
    </row>
    <row r="237" spans="1:65" s="2" customFormat="1" ht="36" customHeight="1">
      <c r="A237" s="33"/>
      <c r="B237" s="169"/>
      <c r="C237" s="170" t="s">
        <v>406</v>
      </c>
      <c r="D237" s="170" t="s">
        <v>260</v>
      </c>
      <c r="E237" s="171" t="s">
        <v>407</v>
      </c>
      <c r="F237" s="172" t="s">
        <v>408</v>
      </c>
      <c r="G237" s="173" t="s">
        <v>275</v>
      </c>
      <c r="H237" s="174">
        <v>5.3849999999999998</v>
      </c>
      <c r="I237" s="175"/>
      <c r="J237" s="174">
        <f>ROUND(I237*H237,3)</f>
        <v>0</v>
      </c>
      <c r="K237" s="176"/>
      <c r="L237" s="34"/>
      <c r="M237" s="177" t="s">
        <v>1</v>
      </c>
      <c r="N237" s="178" t="s">
        <v>40</v>
      </c>
      <c r="O237" s="59"/>
      <c r="P237" s="179">
        <f>O237*H237</f>
        <v>0</v>
      </c>
      <c r="Q237" s="179">
        <v>0.85921999999999998</v>
      </c>
      <c r="R237" s="179">
        <f>Q237*H237</f>
        <v>4.6268997000000001</v>
      </c>
      <c r="S237" s="179">
        <v>0</v>
      </c>
      <c r="T237" s="18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1" t="s">
        <v>264</v>
      </c>
      <c r="AT237" s="181" t="s">
        <v>260</v>
      </c>
      <c r="AU237" s="181" t="s">
        <v>89</v>
      </c>
      <c r="AY237" s="18" t="s">
        <v>258</v>
      </c>
      <c r="BE237" s="182">
        <f>IF(N237="základná",J237,0)</f>
        <v>0</v>
      </c>
      <c r="BF237" s="182">
        <f>IF(N237="znížená",J237,0)</f>
        <v>0</v>
      </c>
      <c r="BG237" s="182">
        <f>IF(N237="zákl. prenesená",J237,0)</f>
        <v>0</v>
      </c>
      <c r="BH237" s="182">
        <f>IF(N237="zníž. prenesená",J237,0)</f>
        <v>0</v>
      </c>
      <c r="BI237" s="182">
        <f>IF(N237="nulová",J237,0)</f>
        <v>0</v>
      </c>
      <c r="BJ237" s="18" t="s">
        <v>89</v>
      </c>
      <c r="BK237" s="183">
        <f>ROUND(I237*H237,3)</f>
        <v>0</v>
      </c>
      <c r="BL237" s="18" t="s">
        <v>264</v>
      </c>
      <c r="BM237" s="181" t="s">
        <v>409</v>
      </c>
    </row>
    <row r="238" spans="1:65" s="14" customFormat="1" ht="11.25">
      <c r="B238" s="192"/>
      <c r="D238" s="185" t="s">
        <v>266</v>
      </c>
      <c r="E238" s="193" t="s">
        <v>1</v>
      </c>
      <c r="F238" s="194" t="s">
        <v>410</v>
      </c>
      <c r="H238" s="195">
        <v>5.3849999999999998</v>
      </c>
      <c r="I238" s="196"/>
      <c r="L238" s="192"/>
      <c r="M238" s="197"/>
      <c r="N238" s="198"/>
      <c r="O238" s="198"/>
      <c r="P238" s="198"/>
      <c r="Q238" s="198"/>
      <c r="R238" s="198"/>
      <c r="S238" s="198"/>
      <c r="T238" s="199"/>
      <c r="AT238" s="193" t="s">
        <v>266</v>
      </c>
      <c r="AU238" s="193" t="s">
        <v>89</v>
      </c>
      <c r="AV238" s="14" t="s">
        <v>89</v>
      </c>
      <c r="AW238" s="14" t="s">
        <v>29</v>
      </c>
      <c r="AX238" s="14" t="s">
        <v>82</v>
      </c>
      <c r="AY238" s="193" t="s">
        <v>258</v>
      </c>
    </row>
    <row r="239" spans="1:65" s="2" customFormat="1" ht="24" customHeight="1">
      <c r="A239" s="33"/>
      <c r="B239" s="169"/>
      <c r="C239" s="170" t="s">
        <v>411</v>
      </c>
      <c r="D239" s="170" t="s">
        <v>260</v>
      </c>
      <c r="E239" s="171" t="s">
        <v>412</v>
      </c>
      <c r="F239" s="172" t="s">
        <v>413</v>
      </c>
      <c r="G239" s="173" t="s">
        <v>323</v>
      </c>
      <c r="H239" s="174">
        <v>0.33600000000000002</v>
      </c>
      <c r="I239" s="175"/>
      <c r="J239" s="174">
        <f>ROUND(I239*H239,3)</f>
        <v>0</v>
      </c>
      <c r="K239" s="176"/>
      <c r="L239" s="34"/>
      <c r="M239" s="177" t="s">
        <v>1</v>
      </c>
      <c r="N239" s="178" t="s">
        <v>40</v>
      </c>
      <c r="O239" s="59"/>
      <c r="P239" s="179">
        <f>O239*H239</f>
        <v>0</v>
      </c>
      <c r="Q239" s="179">
        <v>1.7100000000000001E-2</v>
      </c>
      <c r="R239" s="179">
        <f>Q239*H239</f>
        <v>5.7456000000000009E-3</v>
      </c>
      <c r="S239" s="179">
        <v>0</v>
      </c>
      <c r="T239" s="18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1" t="s">
        <v>264</v>
      </c>
      <c r="AT239" s="181" t="s">
        <v>260</v>
      </c>
      <c r="AU239" s="181" t="s">
        <v>89</v>
      </c>
      <c r="AY239" s="18" t="s">
        <v>258</v>
      </c>
      <c r="BE239" s="182">
        <f>IF(N239="základná",J239,0)</f>
        <v>0</v>
      </c>
      <c r="BF239" s="182">
        <f>IF(N239="znížená",J239,0)</f>
        <v>0</v>
      </c>
      <c r="BG239" s="182">
        <f>IF(N239="zákl. prenesená",J239,0)</f>
        <v>0</v>
      </c>
      <c r="BH239" s="182">
        <f>IF(N239="zníž. prenesená",J239,0)</f>
        <v>0</v>
      </c>
      <c r="BI239" s="182">
        <f>IF(N239="nulová",J239,0)</f>
        <v>0</v>
      </c>
      <c r="BJ239" s="18" t="s">
        <v>89</v>
      </c>
      <c r="BK239" s="183">
        <f>ROUND(I239*H239,3)</f>
        <v>0</v>
      </c>
      <c r="BL239" s="18" t="s">
        <v>264</v>
      </c>
      <c r="BM239" s="181" t="s">
        <v>414</v>
      </c>
    </row>
    <row r="240" spans="1:65" s="14" customFormat="1" ht="11.25">
      <c r="B240" s="192"/>
      <c r="D240" s="185" t="s">
        <v>266</v>
      </c>
      <c r="E240" s="193" t="s">
        <v>1</v>
      </c>
      <c r="F240" s="194" t="s">
        <v>415</v>
      </c>
      <c r="H240" s="195">
        <v>7.4999999999999997E-2</v>
      </c>
      <c r="I240" s="196"/>
      <c r="L240" s="192"/>
      <c r="M240" s="197"/>
      <c r="N240" s="198"/>
      <c r="O240" s="198"/>
      <c r="P240" s="198"/>
      <c r="Q240" s="198"/>
      <c r="R240" s="198"/>
      <c r="S240" s="198"/>
      <c r="T240" s="199"/>
      <c r="AT240" s="193" t="s">
        <v>266</v>
      </c>
      <c r="AU240" s="193" t="s">
        <v>89</v>
      </c>
      <c r="AV240" s="14" t="s">
        <v>89</v>
      </c>
      <c r="AW240" s="14" t="s">
        <v>29</v>
      </c>
      <c r="AX240" s="14" t="s">
        <v>74</v>
      </c>
      <c r="AY240" s="193" t="s">
        <v>258</v>
      </c>
    </row>
    <row r="241" spans="1:65" s="14" customFormat="1" ht="11.25">
      <c r="B241" s="192"/>
      <c r="D241" s="185" t="s">
        <v>266</v>
      </c>
      <c r="E241" s="193" t="s">
        <v>1</v>
      </c>
      <c r="F241" s="194" t="s">
        <v>416</v>
      </c>
      <c r="H241" s="195">
        <v>3.5999999999999997E-2</v>
      </c>
      <c r="I241" s="196"/>
      <c r="L241" s="192"/>
      <c r="M241" s="197"/>
      <c r="N241" s="198"/>
      <c r="O241" s="198"/>
      <c r="P241" s="198"/>
      <c r="Q241" s="198"/>
      <c r="R241" s="198"/>
      <c r="S241" s="198"/>
      <c r="T241" s="199"/>
      <c r="AT241" s="193" t="s">
        <v>266</v>
      </c>
      <c r="AU241" s="193" t="s">
        <v>89</v>
      </c>
      <c r="AV241" s="14" t="s">
        <v>89</v>
      </c>
      <c r="AW241" s="14" t="s">
        <v>29</v>
      </c>
      <c r="AX241" s="14" t="s">
        <v>74</v>
      </c>
      <c r="AY241" s="193" t="s">
        <v>258</v>
      </c>
    </row>
    <row r="242" spans="1:65" s="14" customFormat="1" ht="11.25">
      <c r="B242" s="192"/>
      <c r="D242" s="185" t="s">
        <v>266</v>
      </c>
      <c r="E242" s="193" t="s">
        <v>1</v>
      </c>
      <c r="F242" s="194" t="s">
        <v>417</v>
      </c>
      <c r="H242" s="195">
        <v>3.4000000000000002E-2</v>
      </c>
      <c r="I242" s="196"/>
      <c r="L242" s="192"/>
      <c r="M242" s="197"/>
      <c r="N242" s="198"/>
      <c r="O242" s="198"/>
      <c r="P242" s="198"/>
      <c r="Q242" s="198"/>
      <c r="R242" s="198"/>
      <c r="S242" s="198"/>
      <c r="T242" s="199"/>
      <c r="AT242" s="193" t="s">
        <v>266</v>
      </c>
      <c r="AU242" s="193" t="s">
        <v>89</v>
      </c>
      <c r="AV242" s="14" t="s">
        <v>89</v>
      </c>
      <c r="AW242" s="14" t="s">
        <v>29</v>
      </c>
      <c r="AX242" s="14" t="s">
        <v>74</v>
      </c>
      <c r="AY242" s="193" t="s">
        <v>258</v>
      </c>
    </row>
    <row r="243" spans="1:65" s="14" customFormat="1" ht="11.25">
      <c r="B243" s="192"/>
      <c r="D243" s="185" t="s">
        <v>266</v>
      </c>
      <c r="E243" s="193" t="s">
        <v>1</v>
      </c>
      <c r="F243" s="194" t="s">
        <v>418</v>
      </c>
      <c r="H243" s="195">
        <v>0.03</v>
      </c>
      <c r="I243" s="196"/>
      <c r="L243" s="192"/>
      <c r="M243" s="197"/>
      <c r="N243" s="198"/>
      <c r="O243" s="198"/>
      <c r="P243" s="198"/>
      <c r="Q243" s="198"/>
      <c r="R243" s="198"/>
      <c r="S243" s="198"/>
      <c r="T243" s="199"/>
      <c r="AT243" s="193" t="s">
        <v>266</v>
      </c>
      <c r="AU243" s="193" t="s">
        <v>89</v>
      </c>
      <c r="AV243" s="14" t="s">
        <v>89</v>
      </c>
      <c r="AW243" s="14" t="s">
        <v>29</v>
      </c>
      <c r="AX243" s="14" t="s">
        <v>74</v>
      </c>
      <c r="AY243" s="193" t="s">
        <v>258</v>
      </c>
    </row>
    <row r="244" spans="1:65" s="14" customFormat="1" ht="11.25">
      <c r="B244" s="192"/>
      <c r="D244" s="185" t="s">
        <v>266</v>
      </c>
      <c r="E244" s="193" t="s">
        <v>1</v>
      </c>
      <c r="F244" s="194" t="s">
        <v>419</v>
      </c>
      <c r="H244" s="195">
        <v>7.6999999999999999E-2</v>
      </c>
      <c r="I244" s="196"/>
      <c r="L244" s="192"/>
      <c r="M244" s="197"/>
      <c r="N244" s="198"/>
      <c r="O244" s="198"/>
      <c r="P244" s="198"/>
      <c r="Q244" s="198"/>
      <c r="R244" s="198"/>
      <c r="S244" s="198"/>
      <c r="T244" s="199"/>
      <c r="AT244" s="193" t="s">
        <v>266</v>
      </c>
      <c r="AU244" s="193" t="s">
        <v>89</v>
      </c>
      <c r="AV244" s="14" t="s">
        <v>89</v>
      </c>
      <c r="AW244" s="14" t="s">
        <v>29</v>
      </c>
      <c r="AX244" s="14" t="s">
        <v>74</v>
      </c>
      <c r="AY244" s="193" t="s">
        <v>258</v>
      </c>
    </row>
    <row r="245" spans="1:65" s="14" customFormat="1" ht="11.25">
      <c r="B245" s="192"/>
      <c r="D245" s="185" t="s">
        <v>266</v>
      </c>
      <c r="E245" s="193" t="s">
        <v>1</v>
      </c>
      <c r="F245" s="194" t="s">
        <v>420</v>
      </c>
      <c r="H245" s="195">
        <v>1.6E-2</v>
      </c>
      <c r="I245" s="196"/>
      <c r="L245" s="192"/>
      <c r="M245" s="197"/>
      <c r="N245" s="198"/>
      <c r="O245" s="198"/>
      <c r="P245" s="198"/>
      <c r="Q245" s="198"/>
      <c r="R245" s="198"/>
      <c r="S245" s="198"/>
      <c r="T245" s="199"/>
      <c r="AT245" s="193" t="s">
        <v>266</v>
      </c>
      <c r="AU245" s="193" t="s">
        <v>89</v>
      </c>
      <c r="AV245" s="14" t="s">
        <v>89</v>
      </c>
      <c r="AW245" s="14" t="s">
        <v>29</v>
      </c>
      <c r="AX245" s="14" t="s">
        <v>74</v>
      </c>
      <c r="AY245" s="193" t="s">
        <v>258</v>
      </c>
    </row>
    <row r="246" spans="1:65" s="14" customFormat="1" ht="11.25">
      <c r="B246" s="192"/>
      <c r="D246" s="185" t="s">
        <v>266</v>
      </c>
      <c r="E246" s="193" t="s">
        <v>1</v>
      </c>
      <c r="F246" s="194" t="s">
        <v>421</v>
      </c>
      <c r="H246" s="195">
        <v>1.4999999999999999E-2</v>
      </c>
      <c r="I246" s="196"/>
      <c r="L246" s="192"/>
      <c r="M246" s="197"/>
      <c r="N246" s="198"/>
      <c r="O246" s="198"/>
      <c r="P246" s="198"/>
      <c r="Q246" s="198"/>
      <c r="R246" s="198"/>
      <c r="S246" s="198"/>
      <c r="T246" s="199"/>
      <c r="AT246" s="193" t="s">
        <v>266</v>
      </c>
      <c r="AU246" s="193" t="s">
        <v>89</v>
      </c>
      <c r="AV246" s="14" t="s">
        <v>89</v>
      </c>
      <c r="AW246" s="14" t="s">
        <v>29</v>
      </c>
      <c r="AX246" s="14" t="s">
        <v>74</v>
      </c>
      <c r="AY246" s="193" t="s">
        <v>258</v>
      </c>
    </row>
    <row r="247" spans="1:65" s="14" customFormat="1" ht="11.25">
      <c r="B247" s="192"/>
      <c r="D247" s="185" t="s">
        <v>266</v>
      </c>
      <c r="E247" s="193" t="s">
        <v>1</v>
      </c>
      <c r="F247" s="194" t="s">
        <v>422</v>
      </c>
      <c r="H247" s="195">
        <v>1.6E-2</v>
      </c>
      <c r="I247" s="196"/>
      <c r="L247" s="192"/>
      <c r="M247" s="197"/>
      <c r="N247" s="198"/>
      <c r="O247" s="198"/>
      <c r="P247" s="198"/>
      <c r="Q247" s="198"/>
      <c r="R247" s="198"/>
      <c r="S247" s="198"/>
      <c r="T247" s="199"/>
      <c r="AT247" s="193" t="s">
        <v>266</v>
      </c>
      <c r="AU247" s="193" t="s">
        <v>89</v>
      </c>
      <c r="AV247" s="14" t="s">
        <v>89</v>
      </c>
      <c r="AW247" s="14" t="s">
        <v>29</v>
      </c>
      <c r="AX247" s="14" t="s">
        <v>74</v>
      </c>
      <c r="AY247" s="193" t="s">
        <v>258</v>
      </c>
    </row>
    <row r="248" spans="1:65" s="14" customFormat="1" ht="11.25">
      <c r="B248" s="192"/>
      <c r="D248" s="185" t="s">
        <v>266</v>
      </c>
      <c r="E248" s="193" t="s">
        <v>1</v>
      </c>
      <c r="F248" s="194" t="s">
        <v>423</v>
      </c>
      <c r="H248" s="195">
        <v>3.6999999999999998E-2</v>
      </c>
      <c r="I248" s="196"/>
      <c r="L248" s="192"/>
      <c r="M248" s="197"/>
      <c r="N248" s="198"/>
      <c r="O248" s="198"/>
      <c r="P248" s="198"/>
      <c r="Q248" s="198"/>
      <c r="R248" s="198"/>
      <c r="S248" s="198"/>
      <c r="T248" s="199"/>
      <c r="AT248" s="193" t="s">
        <v>266</v>
      </c>
      <c r="AU248" s="193" t="s">
        <v>89</v>
      </c>
      <c r="AV248" s="14" t="s">
        <v>89</v>
      </c>
      <c r="AW248" s="14" t="s">
        <v>29</v>
      </c>
      <c r="AX248" s="14" t="s">
        <v>74</v>
      </c>
      <c r="AY248" s="193" t="s">
        <v>258</v>
      </c>
    </row>
    <row r="249" spans="1:65" s="15" customFormat="1" ht="11.25">
      <c r="B249" s="200"/>
      <c r="D249" s="185" t="s">
        <v>266</v>
      </c>
      <c r="E249" s="201" t="s">
        <v>1</v>
      </c>
      <c r="F249" s="202" t="s">
        <v>280</v>
      </c>
      <c r="H249" s="203">
        <v>0.33600000000000002</v>
      </c>
      <c r="I249" s="204"/>
      <c r="L249" s="200"/>
      <c r="M249" s="205"/>
      <c r="N249" s="206"/>
      <c r="O249" s="206"/>
      <c r="P249" s="206"/>
      <c r="Q249" s="206"/>
      <c r="R249" s="206"/>
      <c r="S249" s="206"/>
      <c r="T249" s="207"/>
      <c r="AT249" s="201" t="s">
        <v>266</v>
      </c>
      <c r="AU249" s="201" t="s">
        <v>89</v>
      </c>
      <c r="AV249" s="15" t="s">
        <v>264</v>
      </c>
      <c r="AW249" s="15" t="s">
        <v>29</v>
      </c>
      <c r="AX249" s="15" t="s">
        <v>82</v>
      </c>
      <c r="AY249" s="201" t="s">
        <v>258</v>
      </c>
    </row>
    <row r="250" spans="1:65" s="2" customFormat="1" ht="24" customHeight="1">
      <c r="A250" s="33"/>
      <c r="B250" s="169"/>
      <c r="C250" s="170" t="s">
        <v>424</v>
      </c>
      <c r="D250" s="170" t="s">
        <v>260</v>
      </c>
      <c r="E250" s="171" t="s">
        <v>425</v>
      </c>
      <c r="F250" s="172" t="s">
        <v>426</v>
      </c>
      <c r="G250" s="173" t="s">
        <v>323</v>
      </c>
      <c r="H250" s="174">
        <v>0.51900000000000002</v>
      </c>
      <c r="I250" s="175"/>
      <c r="J250" s="174">
        <f>ROUND(I250*H250,3)</f>
        <v>0</v>
      </c>
      <c r="K250" s="176"/>
      <c r="L250" s="34"/>
      <c r="M250" s="177" t="s">
        <v>1</v>
      </c>
      <c r="N250" s="178" t="s">
        <v>40</v>
      </c>
      <c r="O250" s="59"/>
      <c r="P250" s="179">
        <f>O250*H250</f>
        <v>0</v>
      </c>
      <c r="Q250" s="179">
        <v>1.4970000000000001E-2</v>
      </c>
      <c r="R250" s="179">
        <f>Q250*H250</f>
        <v>7.7694300000000008E-3</v>
      </c>
      <c r="S250" s="179">
        <v>0</v>
      </c>
      <c r="T250" s="18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1" t="s">
        <v>264</v>
      </c>
      <c r="AT250" s="181" t="s">
        <v>260</v>
      </c>
      <c r="AU250" s="181" t="s">
        <v>89</v>
      </c>
      <c r="AY250" s="18" t="s">
        <v>258</v>
      </c>
      <c r="BE250" s="182">
        <f>IF(N250="základná",J250,0)</f>
        <v>0</v>
      </c>
      <c r="BF250" s="182">
        <f>IF(N250="znížená",J250,0)</f>
        <v>0</v>
      </c>
      <c r="BG250" s="182">
        <f>IF(N250="zákl. prenesená",J250,0)</f>
        <v>0</v>
      </c>
      <c r="BH250" s="182">
        <f>IF(N250="zníž. prenesená",J250,0)</f>
        <v>0</v>
      </c>
      <c r="BI250" s="182">
        <f>IF(N250="nulová",J250,0)</f>
        <v>0</v>
      </c>
      <c r="BJ250" s="18" t="s">
        <v>89</v>
      </c>
      <c r="BK250" s="183">
        <f>ROUND(I250*H250,3)</f>
        <v>0</v>
      </c>
      <c r="BL250" s="18" t="s">
        <v>264</v>
      </c>
      <c r="BM250" s="181" t="s">
        <v>427</v>
      </c>
    </row>
    <row r="251" spans="1:65" s="14" customFormat="1" ht="11.25">
      <c r="B251" s="192"/>
      <c r="D251" s="185" t="s">
        <v>266</v>
      </c>
      <c r="E251" s="193" t="s">
        <v>1</v>
      </c>
      <c r="F251" s="194" t="s">
        <v>428</v>
      </c>
      <c r="H251" s="195">
        <v>0.28999999999999998</v>
      </c>
      <c r="I251" s="196"/>
      <c r="L251" s="192"/>
      <c r="M251" s="197"/>
      <c r="N251" s="198"/>
      <c r="O251" s="198"/>
      <c r="P251" s="198"/>
      <c r="Q251" s="198"/>
      <c r="R251" s="198"/>
      <c r="S251" s="198"/>
      <c r="T251" s="199"/>
      <c r="AT251" s="193" t="s">
        <v>266</v>
      </c>
      <c r="AU251" s="193" t="s">
        <v>89</v>
      </c>
      <c r="AV251" s="14" t="s">
        <v>89</v>
      </c>
      <c r="AW251" s="14" t="s">
        <v>29</v>
      </c>
      <c r="AX251" s="14" t="s">
        <v>74</v>
      </c>
      <c r="AY251" s="193" t="s">
        <v>258</v>
      </c>
    </row>
    <row r="252" spans="1:65" s="14" customFormat="1" ht="11.25">
      <c r="B252" s="192"/>
      <c r="D252" s="185" t="s">
        <v>266</v>
      </c>
      <c r="E252" s="193" t="s">
        <v>1</v>
      </c>
      <c r="F252" s="194" t="s">
        <v>429</v>
      </c>
      <c r="H252" s="195">
        <v>2.7E-2</v>
      </c>
      <c r="I252" s="196"/>
      <c r="L252" s="192"/>
      <c r="M252" s="197"/>
      <c r="N252" s="198"/>
      <c r="O252" s="198"/>
      <c r="P252" s="198"/>
      <c r="Q252" s="198"/>
      <c r="R252" s="198"/>
      <c r="S252" s="198"/>
      <c r="T252" s="199"/>
      <c r="AT252" s="193" t="s">
        <v>266</v>
      </c>
      <c r="AU252" s="193" t="s">
        <v>89</v>
      </c>
      <c r="AV252" s="14" t="s">
        <v>89</v>
      </c>
      <c r="AW252" s="14" t="s">
        <v>29</v>
      </c>
      <c r="AX252" s="14" t="s">
        <v>74</v>
      </c>
      <c r="AY252" s="193" t="s">
        <v>258</v>
      </c>
    </row>
    <row r="253" spans="1:65" s="14" customFormat="1" ht="11.25">
      <c r="B253" s="192"/>
      <c r="D253" s="185" t="s">
        <v>266</v>
      </c>
      <c r="E253" s="193" t="s">
        <v>1</v>
      </c>
      <c r="F253" s="194" t="s">
        <v>430</v>
      </c>
      <c r="H253" s="195">
        <v>0.14699999999999999</v>
      </c>
      <c r="I253" s="196"/>
      <c r="L253" s="192"/>
      <c r="M253" s="197"/>
      <c r="N253" s="198"/>
      <c r="O253" s="198"/>
      <c r="P253" s="198"/>
      <c r="Q253" s="198"/>
      <c r="R253" s="198"/>
      <c r="S253" s="198"/>
      <c r="T253" s="199"/>
      <c r="AT253" s="193" t="s">
        <v>266</v>
      </c>
      <c r="AU253" s="193" t="s">
        <v>89</v>
      </c>
      <c r="AV253" s="14" t="s">
        <v>89</v>
      </c>
      <c r="AW253" s="14" t="s">
        <v>29</v>
      </c>
      <c r="AX253" s="14" t="s">
        <v>74</v>
      </c>
      <c r="AY253" s="193" t="s">
        <v>258</v>
      </c>
    </row>
    <row r="254" spans="1:65" s="14" customFormat="1" ht="11.25">
      <c r="B254" s="192"/>
      <c r="D254" s="185" t="s">
        <v>266</v>
      </c>
      <c r="E254" s="193" t="s">
        <v>1</v>
      </c>
      <c r="F254" s="194" t="s">
        <v>431</v>
      </c>
      <c r="H254" s="195">
        <v>5.5E-2</v>
      </c>
      <c r="I254" s="196"/>
      <c r="L254" s="192"/>
      <c r="M254" s="197"/>
      <c r="N254" s="198"/>
      <c r="O254" s="198"/>
      <c r="P254" s="198"/>
      <c r="Q254" s="198"/>
      <c r="R254" s="198"/>
      <c r="S254" s="198"/>
      <c r="T254" s="199"/>
      <c r="AT254" s="193" t="s">
        <v>266</v>
      </c>
      <c r="AU254" s="193" t="s">
        <v>89</v>
      </c>
      <c r="AV254" s="14" t="s">
        <v>89</v>
      </c>
      <c r="AW254" s="14" t="s">
        <v>29</v>
      </c>
      <c r="AX254" s="14" t="s">
        <v>74</v>
      </c>
      <c r="AY254" s="193" t="s">
        <v>258</v>
      </c>
    </row>
    <row r="255" spans="1:65" s="15" customFormat="1" ht="11.25">
      <c r="B255" s="200"/>
      <c r="D255" s="185" t="s">
        <v>266</v>
      </c>
      <c r="E255" s="201" t="s">
        <v>1</v>
      </c>
      <c r="F255" s="202" t="s">
        <v>280</v>
      </c>
      <c r="H255" s="203">
        <v>0.51900000000000002</v>
      </c>
      <c r="I255" s="204"/>
      <c r="L255" s="200"/>
      <c r="M255" s="205"/>
      <c r="N255" s="206"/>
      <c r="O255" s="206"/>
      <c r="P255" s="206"/>
      <c r="Q255" s="206"/>
      <c r="R255" s="206"/>
      <c r="S255" s="206"/>
      <c r="T255" s="207"/>
      <c r="AT255" s="201" t="s">
        <v>266</v>
      </c>
      <c r="AU255" s="201" t="s">
        <v>89</v>
      </c>
      <c r="AV255" s="15" t="s">
        <v>264</v>
      </c>
      <c r="AW255" s="15" t="s">
        <v>29</v>
      </c>
      <c r="AX255" s="15" t="s">
        <v>82</v>
      </c>
      <c r="AY255" s="201" t="s">
        <v>258</v>
      </c>
    </row>
    <row r="256" spans="1:65" s="2" customFormat="1" ht="24" customHeight="1">
      <c r="A256" s="33"/>
      <c r="B256" s="169"/>
      <c r="C256" s="208" t="s">
        <v>432</v>
      </c>
      <c r="D256" s="208" t="s">
        <v>394</v>
      </c>
      <c r="E256" s="209" t="s">
        <v>433</v>
      </c>
      <c r="F256" s="210" t="s">
        <v>434</v>
      </c>
      <c r="G256" s="211" t="s">
        <v>435</v>
      </c>
      <c r="H256" s="212">
        <v>2</v>
      </c>
      <c r="I256" s="213"/>
      <c r="J256" s="212">
        <f>ROUND(I256*H256,3)</f>
        <v>0</v>
      </c>
      <c r="K256" s="214"/>
      <c r="L256" s="215"/>
      <c r="M256" s="216" t="s">
        <v>1</v>
      </c>
      <c r="N256" s="217" t="s">
        <v>40</v>
      </c>
      <c r="O256" s="59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1" t="s">
        <v>302</v>
      </c>
      <c r="AT256" s="181" t="s">
        <v>394</v>
      </c>
      <c r="AU256" s="181" t="s">
        <v>89</v>
      </c>
      <c r="AY256" s="18" t="s">
        <v>258</v>
      </c>
      <c r="BE256" s="182">
        <f>IF(N256="základná",J256,0)</f>
        <v>0</v>
      </c>
      <c r="BF256" s="182">
        <f>IF(N256="znížená",J256,0)</f>
        <v>0</v>
      </c>
      <c r="BG256" s="182">
        <f>IF(N256="zákl. prenesená",J256,0)</f>
        <v>0</v>
      </c>
      <c r="BH256" s="182">
        <f>IF(N256="zníž. prenesená",J256,0)</f>
        <v>0</v>
      </c>
      <c r="BI256" s="182">
        <f>IF(N256="nulová",J256,0)</f>
        <v>0</v>
      </c>
      <c r="BJ256" s="18" t="s">
        <v>89</v>
      </c>
      <c r="BK256" s="183">
        <f>ROUND(I256*H256,3)</f>
        <v>0</v>
      </c>
      <c r="BL256" s="18" t="s">
        <v>264</v>
      </c>
      <c r="BM256" s="181" t="s">
        <v>436</v>
      </c>
    </row>
    <row r="257" spans="1:65" s="14" customFormat="1" ht="11.25">
      <c r="B257" s="192"/>
      <c r="D257" s="185" t="s">
        <v>266</v>
      </c>
      <c r="E257" s="193" t="s">
        <v>1</v>
      </c>
      <c r="F257" s="194" t="s">
        <v>89</v>
      </c>
      <c r="H257" s="195">
        <v>2</v>
      </c>
      <c r="I257" s="196"/>
      <c r="L257" s="192"/>
      <c r="M257" s="197"/>
      <c r="N257" s="198"/>
      <c r="O257" s="198"/>
      <c r="P257" s="198"/>
      <c r="Q257" s="198"/>
      <c r="R257" s="198"/>
      <c r="S257" s="198"/>
      <c r="T257" s="199"/>
      <c r="AT257" s="193" t="s">
        <v>266</v>
      </c>
      <c r="AU257" s="193" t="s">
        <v>89</v>
      </c>
      <c r="AV257" s="14" t="s">
        <v>89</v>
      </c>
      <c r="AW257" s="14" t="s">
        <v>29</v>
      </c>
      <c r="AX257" s="14" t="s">
        <v>82</v>
      </c>
      <c r="AY257" s="193" t="s">
        <v>258</v>
      </c>
    </row>
    <row r="258" spans="1:65" s="2" customFormat="1" ht="24" customHeight="1">
      <c r="A258" s="33"/>
      <c r="B258" s="169"/>
      <c r="C258" s="208" t="s">
        <v>437</v>
      </c>
      <c r="D258" s="208" t="s">
        <v>394</v>
      </c>
      <c r="E258" s="209" t="s">
        <v>438</v>
      </c>
      <c r="F258" s="210" t="s">
        <v>439</v>
      </c>
      <c r="G258" s="211" t="s">
        <v>435</v>
      </c>
      <c r="H258" s="212">
        <v>2</v>
      </c>
      <c r="I258" s="213"/>
      <c r="J258" s="212">
        <f>ROUND(I258*H258,3)</f>
        <v>0</v>
      </c>
      <c r="K258" s="214"/>
      <c r="L258" s="215"/>
      <c r="M258" s="216" t="s">
        <v>1</v>
      </c>
      <c r="N258" s="217" t="s">
        <v>40</v>
      </c>
      <c r="O258" s="59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1" t="s">
        <v>302</v>
      </c>
      <c r="AT258" s="181" t="s">
        <v>394</v>
      </c>
      <c r="AU258" s="181" t="s">
        <v>89</v>
      </c>
      <c r="AY258" s="18" t="s">
        <v>258</v>
      </c>
      <c r="BE258" s="182">
        <f>IF(N258="základná",J258,0)</f>
        <v>0</v>
      </c>
      <c r="BF258" s="182">
        <f>IF(N258="znížená",J258,0)</f>
        <v>0</v>
      </c>
      <c r="BG258" s="182">
        <f>IF(N258="zákl. prenesená",J258,0)</f>
        <v>0</v>
      </c>
      <c r="BH258" s="182">
        <f>IF(N258="zníž. prenesená",J258,0)</f>
        <v>0</v>
      </c>
      <c r="BI258" s="182">
        <f>IF(N258="nulová",J258,0)</f>
        <v>0</v>
      </c>
      <c r="BJ258" s="18" t="s">
        <v>89</v>
      </c>
      <c r="BK258" s="183">
        <f>ROUND(I258*H258,3)</f>
        <v>0</v>
      </c>
      <c r="BL258" s="18" t="s">
        <v>264</v>
      </c>
      <c r="BM258" s="181" t="s">
        <v>440</v>
      </c>
    </row>
    <row r="259" spans="1:65" s="14" customFormat="1" ht="11.25">
      <c r="B259" s="192"/>
      <c r="D259" s="185" t="s">
        <v>266</v>
      </c>
      <c r="E259" s="193" t="s">
        <v>1</v>
      </c>
      <c r="F259" s="194" t="s">
        <v>89</v>
      </c>
      <c r="H259" s="195">
        <v>2</v>
      </c>
      <c r="I259" s="196"/>
      <c r="L259" s="192"/>
      <c r="M259" s="197"/>
      <c r="N259" s="198"/>
      <c r="O259" s="198"/>
      <c r="P259" s="198"/>
      <c r="Q259" s="198"/>
      <c r="R259" s="198"/>
      <c r="S259" s="198"/>
      <c r="T259" s="199"/>
      <c r="AT259" s="193" t="s">
        <v>266</v>
      </c>
      <c r="AU259" s="193" t="s">
        <v>89</v>
      </c>
      <c r="AV259" s="14" t="s">
        <v>89</v>
      </c>
      <c r="AW259" s="14" t="s">
        <v>29</v>
      </c>
      <c r="AX259" s="14" t="s">
        <v>82</v>
      </c>
      <c r="AY259" s="193" t="s">
        <v>258</v>
      </c>
    </row>
    <row r="260" spans="1:65" s="2" customFormat="1" ht="24" customHeight="1">
      <c r="A260" s="33"/>
      <c r="B260" s="169"/>
      <c r="C260" s="208" t="s">
        <v>441</v>
      </c>
      <c r="D260" s="208" t="s">
        <v>394</v>
      </c>
      <c r="E260" s="209" t="s">
        <v>442</v>
      </c>
      <c r="F260" s="210" t="s">
        <v>443</v>
      </c>
      <c r="G260" s="211" t="s">
        <v>435</v>
      </c>
      <c r="H260" s="212">
        <v>1</v>
      </c>
      <c r="I260" s="213"/>
      <c r="J260" s="212">
        <f>ROUND(I260*H260,3)</f>
        <v>0</v>
      </c>
      <c r="K260" s="214"/>
      <c r="L260" s="215"/>
      <c r="M260" s="216" t="s">
        <v>1</v>
      </c>
      <c r="N260" s="217" t="s">
        <v>40</v>
      </c>
      <c r="O260" s="59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1" t="s">
        <v>302</v>
      </c>
      <c r="AT260" s="181" t="s">
        <v>394</v>
      </c>
      <c r="AU260" s="181" t="s">
        <v>89</v>
      </c>
      <c r="AY260" s="18" t="s">
        <v>258</v>
      </c>
      <c r="BE260" s="182">
        <f>IF(N260="základná",J260,0)</f>
        <v>0</v>
      </c>
      <c r="BF260" s="182">
        <f>IF(N260="znížená",J260,0)</f>
        <v>0</v>
      </c>
      <c r="BG260" s="182">
        <f>IF(N260="zákl. prenesená",J260,0)</f>
        <v>0</v>
      </c>
      <c r="BH260" s="182">
        <f>IF(N260="zníž. prenesená",J260,0)</f>
        <v>0</v>
      </c>
      <c r="BI260" s="182">
        <f>IF(N260="nulová",J260,0)</f>
        <v>0</v>
      </c>
      <c r="BJ260" s="18" t="s">
        <v>89</v>
      </c>
      <c r="BK260" s="183">
        <f>ROUND(I260*H260,3)</f>
        <v>0</v>
      </c>
      <c r="BL260" s="18" t="s">
        <v>264</v>
      </c>
      <c r="BM260" s="181" t="s">
        <v>444</v>
      </c>
    </row>
    <row r="261" spans="1:65" s="14" customFormat="1" ht="11.25">
      <c r="B261" s="192"/>
      <c r="D261" s="185" t="s">
        <v>266</v>
      </c>
      <c r="E261" s="193" t="s">
        <v>1</v>
      </c>
      <c r="F261" s="194" t="s">
        <v>82</v>
      </c>
      <c r="H261" s="195">
        <v>1</v>
      </c>
      <c r="I261" s="196"/>
      <c r="L261" s="192"/>
      <c r="M261" s="197"/>
      <c r="N261" s="198"/>
      <c r="O261" s="198"/>
      <c r="P261" s="198"/>
      <c r="Q261" s="198"/>
      <c r="R261" s="198"/>
      <c r="S261" s="198"/>
      <c r="T261" s="199"/>
      <c r="AT261" s="193" t="s">
        <v>266</v>
      </c>
      <c r="AU261" s="193" t="s">
        <v>89</v>
      </c>
      <c r="AV261" s="14" t="s">
        <v>89</v>
      </c>
      <c r="AW261" s="14" t="s">
        <v>29</v>
      </c>
      <c r="AX261" s="14" t="s">
        <v>82</v>
      </c>
      <c r="AY261" s="193" t="s">
        <v>258</v>
      </c>
    </row>
    <row r="262" spans="1:65" s="2" customFormat="1" ht="24" customHeight="1">
      <c r="A262" s="33"/>
      <c r="B262" s="169"/>
      <c r="C262" s="208" t="s">
        <v>445</v>
      </c>
      <c r="D262" s="208" t="s">
        <v>394</v>
      </c>
      <c r="E262" s="209" t="s">
        <v>446</v>
      </c>
      <c r="F262" s="210" t="s">
        <v>447</v>
      </c>
      <c r="G262" s="211" t="s">
        <v>435</v>
      </c>
      <c r="H262" s="212">
        <v>1</v>
      </c>
      <c r="I262" s="213"/>
      <c r="J262" s="212">
        <f>ROUND(I262*H262,3)</f>
        <v>0</v>
      </c>
      <c r="K262" s="214"/>
      <c r="L262" s="215"/>
      <c r="M262" s="216" t="s">
        <v>1</v>
      </c>
      <c r="N262" s="217" t="s">
        <v>40</v>
      </c>
      <c r="O262" s="59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1" t="s">
        <v>302</v>
      </c>
      <c r="AT262" s="181" t="s">
        <v>394</v>
      </c>
      <c r="AU262" s="181" t="s">
        <v>89</v>
      </c>
      <c r="AY262" s="18" t="s">
        <v>258</v>
      </c>
      <c r="BE262" s="182">
        <f>IF(N262="základná",J262,0)</f>
        <v>0</v>
      </c>
      <c r="BF262" s="182">
        <f>IF(N262="znížená",J262,0)</f>
        <v>0</v>
      </c>
      <c r="BG262" s="182">
        <f>IF(N262="zákl. prenesená",J262,0)</f>
        <v>0</v>
      </c>
      <c r="BH262" s="182">
        <f>IF(N262="zníž. prenesená",J262,0)</f>
        <v>0</v>
      </c>
      <c r="BI262" s="182">
        <f>IF(N262="nulová",J262,0)</f>
        <v>0</v>
      </c>
      <c r="BJ262" s="18" t="s">
        <v>89</v>
      </c>
      <c r="BK262" s="183">
        <f>ROUND(I262*H262,3)</f>
        <v>0</v>
      </c>
      <c r="BL262" s="18" t="s">
        <v>264</v>
      </c>
      <c r="BM262" s="181" t="s">
        <v>448</v>
      </c>
    </row>
    <row r="263" spans="1:65" s="14" customFormat="1" ht="11.25">
      <c r="B263" s="192"/>
      <c r="D263" s="185" t="s">
        <v>266</v>
      </c>
      <c r="E263" s="193" t="s">
        <v>1</v>
      </c>
      <c r="F263" s="194" t="s">
        <v>82</v>
      </c>
      <c r="H263" s="195">
        <v>1</v>
      </c>
      <c r="I263" s="196"/>
      <c r="L263" s="192"/>
      <c r="M263" s="197"/>
      <c r="N263" s="198"/>
      <c r="O263" s="198"/>
      <c r="P263" s="198"/>
      <c r="Q263" s="198"/>
      <c r="R263" s="198"/>
      <c r="S263" s="198"/>
      <c r="T263" s="199"/>
      <c r="AT263" s="193" t="s">
        <v>266</v>
      </c>
      <c r="AU263" s="193" t="s">
        <v>89</v>
      </c>
      <c r="AV263" s="14" t="s">
        <v>89</v>
      </c>
      <c r="AW263" s="14" t="s">
        <v>29</v>
      </c>
      <c r="AX263" s="14" t="s">
        <v>82</v>
      </c>
      <c r="AY263" s="193" t="s">
        <v>258</v>
      </c>
    </row>
    <row r="264" spans="1:65" s="2" customFormat="1" ht="24" customHeight="1">
      <c r="A264" s="33"/>
      <c r="B264" s="169"/>
      <c r="C264" s="208" t="s">
        <v>449</v>
      </c>
      <c r="D264" s="208" t="s">
        <v>394</v>
      </c>
      <c r="E264" s="209" t="s">
        <v>450</v>
      </c>
      <c r="F264" s="210" t="s">
        <v>451</v>
      </c>
      <c r="G264" s="211" t="s">
        <v>435</v>
      </c>
      <c r="H264" s="212">
        <v>1</v>
      </c>
      <c r="I264" s="213"/>
      <c r="J264" s="212">
        <f>ROUND(I264*H264,3)</f>
        <v>0</v>
      </c>
      <c r="K264" s="214"/>
      <c r="L264" s="215"/>
      <c r="M264" s="216" t="s">
        <v>1</v>
      </c>
      <c r="N264" s="217" t="s">
        <v>40</v>
      </c>
      <c r="O264" s="59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1" t="s">
        <v>302</v>
      </c>
      <c r="AT264" s="181" t="s">
        <v>394</v>
      </c>
      <c r="AU264" s="181" t="s">
        <v>89</v>
      </c>
      <c r="AY264" s="18" t="s">
        <v>258</v>
      </c>
      <c r="BE264" s="182">
        <f>IF(N264="základná",J264,0)</f>
        <v>0</v>
      </c>
      <c r="BF264" s="182">
        <f>IF(N264="znížená",J264,0)</f>
        <v>0</v>
      </c>
      <c r="BG264" s="182">
        <f>IF(N264="zákl. prenesená",J264,0)</f>
        <v>0</v>
      </c>
      <c r="BH264" s="182">
        <f>IF(N264="zníž. prenesená",J264,0)</f>
        <v>0</v>
      </c>
      <c r="BI264" s="182">
        <f>IF(N264="nulová",J264,0)</f>
        <v>0</v>
      </c>
      <c r="BJ264" s="18" t="s">
        <v>89</v>
      </c>
      <c r="BK264" s="183">
        <f>ROUND(I264*H264,3)</f>
        <v>0</v>
      </c>
      <c r="BL264" s="18" t="s">
        <v>264</v>
      </c>
      <c r="BM264" s="181" t="s">
        <v>452</v>
      </c>
    </row>
    <row r="265" spans="1:65" s="14" customFormat="1" ht="11.25">
      <c r="B265" s="192"/>
      <c r="D265" s="185" t="s">
        <v>266</v>
      </c>
      <c r="E265" s="193" t="s">
        <v>1</v>
      </c>
      <c r="F265" s="194" t="s">
        <v>82</v>
      </c>
      <c r="H265" s="195">
        <v>1</v>
      </c>
      <c r="I265" s="196"/>
      <c r="L265" s="192"/>
      <c r="M265" s="197"/>
      <c r="N265" s="198"/>
      <c r="O265" s="198"/>
      <c r="P265" s="198"/>
      <c r="Q265" s="198"/>
      <c r="R265" s="198"/>
      <c r="S265" s="198"/>
      <c r="T265" s="199"/>
      <c r="AT265" s="193" t="s">
        <v>266</v>
      </c>
      <c r="AU265" s="193" t="s">
        <v>89</v>
      </c>
      <c r="AV265" s="14" t="s">
        <v>89</v>
      </c>
      <c r="AW265" s="14" t="s">
        <v>29</v>
      </c>
      <c r="AX265" s="14" t="s">
        <v>82</v>
      </c>
      <c r="AY265" s="193" t="s">
        <v>258</v>
      </c>
    </row>
    <row r="266" spans="1:65" s="2" customFormat="1" ht="24" customHeight="1">
      <c r="A266" s="33"/>
      <c r="B266" s="169"/>
      <c r="C266" s="208" t="s">
        <v>453</v>
      </c>
      <c r="D266" s="208" t="s">
        <v>394</v>
      </c>
      <c r="E266" s="209" t="s">
        <v>454</v>
      </c>
      <c r="F266" s="210" t="s">
        <v>455</v>
      </c>
      <c r="G266" s="211" t="s">
        <v>435</v>
      </c>
      <c r="H266" s="212">
        <v>3</v>
      </c>
      <c r="I266" s="213"/>
      <c r="J266" s="212">
        <f>ROUND(I266*H266,3)</f>
        <v>0</v>
      </c>
      <c r="K266" s="214"/>
      <c r="L266" s="215"/>
      <c r="M266" s="216" t="s">
        <v>1</v>
      </c>
      <c r="N266" s="217" t="s">
        <v>40</v>
      </c>
      <c r="O266" s="59"/>
      <c r="P266" s="179">
        <f>O266*H266</f>
        <v>0</v>
      </c>
      <c r="Q266" s="179">
        <v>0</v>
      </c>
      <c r="R266" s="179">
        <f>Q266*H266</f>
        <v>0</v>
      </c>
      <c r="S266" s="179">
        <v>0</v>
      </c>
      <c r="T266" s="18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1" t="s">
        <v>302</v>
      </c>
      <c r="AT266" s="181" t="s">
        <v>394</v>
      </c>
      <c r="AU266" s="181" t="s">
        <v>89</v>
      </c>
      <c r="AY266" s="18" t="s">
        <v>258</v>
      </c>
      <c r="BE266" s="182">
        <f>IF(N266="základná",J266,0)</f>
        <v>0</v>
      </c>
      <c r="BF266" s="182">
        <f>IF(N266="znížená",J266,0)</f>
        <v>0</v>
      </c>
      <c r="BG266" s="182">
        <f>IF(N266="zákl. prenesená",J266,0)</f>
        <v>0</v>
      </c>
      <c r="BH266" s="182">
        <f>IF(N266="zníž. prenesená",J266,0)</f>
        <v>0</v>
      </c>
      <c r="BI266" s="182">
        <f>IF(N266="nulová",J266,0)</f>
        <v>0</v>
      </c>
      <c r="BJ266" s="18" t="s">
        <v>89</v>
      </c>
      <c r="BK266" s="183">
        <f>ROUND(I266*H266,3)</f>
        <v>0</v>
      </c>
      <c r="BL266" s="18" t="s">
        <v>264</v>
      </c>
      <c r="BM266" s="181" t="s">
        <v>456</v>
      </c>
    </row>
    <row r="267" spans="1:65" s="14" customFormat="1" ht="11.25">
      <c r="B267" s="192"/>
      <c r="D267" s="185" t="s">
        <v>266</v>
      </c>
      <c r="E267" s="193" t="s">
        <v>1</v>
      </c>
      <c r="F267" s="194" t="s">
        <v>272</v>
      </c>
      <c r="H267" s="195">
        <v>3</v>
      </c>
      <c r="I267" s="196"/>
      <c r="L267" s="192"/>
      <c r="M267" s="197"/>
      <c r="N267" s="198"/>
      <c r="O267" s="198"/>
      <c r="P267" s="198"/>
      <c r="Q267" s="198"/>
      <c r="R267" s="198"/>
      <c r="S267" s="198"/>
      <c r="T267" s="199"/>
      <c r="AT267" s="193" t="s">
        <v>266</v>
      </c>
      <c r="AU267" s="193" t="s">
        <v>89</v>
      </c>
      <c r="AV267" s="14" t="s">
        <v>89</v>
      </c>
      <c r="AW267" s="14" t="s">
        <v>29</v>
      </c>
      <c r="AX267" s="14" t="s">
        <v>82</v>
      </c>
      <c r="AY267" s="193" t="s">
        <v>258</v>
      </c>
    </row>
    <row r="268" spans="1:65" s="2" customFormat="1" ht="24" customHeight="1">
      <c r="A268" s="33"/>
      <c r="B268" s="169"/>
      <c r="C268" s="208" t="s">
        <v>457</v>
      </c>
      <c r="D268" s="208" t="s">
        <v>394</v>
      </c>
      <c r="E268" s="209" t="s">
        <v>458</v>
      </c>
      <c r="F268" s="210" t="s">
        <v>459</v>
      </c>
      <c r="G268" s="211" t="s">
        <v>435</v>
      </c>
      <c r="H268" s="212">
        <v>1</v>
      </c>
      <c r="I268" s="213"/>
      <c r="J268" s="212">
        <f>ROUND(I268*H268,3)</f>
        <v>0</v>
      </c>
      <c r="K268" s="214"/>
      <c r="L268" s="215"/>
      <c r="M268" s="216" t="s">
        <v>1</v>
      </c>
      <c r="N268" s="217" t="s">
        <v>40</v>
      </c>
      <c r="O268" s="59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1" t="s">
        <v>302</v>
      </c>
      <c r="AT268" s="181" t="s">
        <v>394</v>
      </c>
      <c r="AU268" s="181" t="s">
        <v>89</v>
      </c>
      <c r="AY268" s="18" t="s">
        <v>258</v>
      </c>
      <c r="BE268" s="182">
        <f>IF(N268="základná",J268,0)</f>
        <v>0</v>
      </c>
      <c r="BF268" s="182">
        <f>IF(N268="znížená",J268,0)</f>
        <v>0</v>
      </c>
      <c r="BG268" s="182">
        <f>IF(N268="zákl. prenesená",J268,0)</f>
        <v>0</v>
      </c>
      <c r="BH268" s="182">
        <f>IF(N268="zníž. prenesená",J268,0)</f>
        <v>0</v>
      </c>
      <c r="BI268" s="182">
        <f>IF(N268="nulová",J268,0)</f>
        <v>0</v>
      </c>
      <c r="BJ268" s="18" t="s">
        <v>89</v>
      </c>
      <c r="BK268" s="183">
        <f>ROUND(I268*H268,3)</f>
        <v>0</v>
      </c>
      <c r="BL268" s="18" t="s">
        <v>264</v>
      </c>
      <c r="BM268" s="181" t="s">
        <v>460</v>
      </c>
    </row>
    <row r="269" spans="1:65" s="14" customFormat="1" ht="11.25">
      <c r="B269" s="192"/>
      <c r="D269" s="185" t="s">
        <v>266</v>
      </c>
      <c r="E269" s="193" t="s">
        <v>1</v>
      </c>
      <c r="F269" s="194" t="s">
        <v>82</v>
      </c>
      <c r="H269" s="195">
        <v>1</v>
      </c>
      <c r="I269" s="196"/>
      <c r="L269" s="192"/>
      <c r="M269" s="197"/>
      <c r="N269" s="198"/>
      <c r="O269" s="198"/>
      <c r="P269" s="198"/>
      <c r="Q269" s="198"/>
      <c r="R269" s="198"/>
      <c r="S269" s="198"/>
      <c r="T269" s="199"/>
      <c r="AT269" s="193" t="s">
        <v>266</v>
      </c>
      <c r="AU269" s="193" t="s">
        <v>89</v>
      </c>
      <c r="AV269" s="14" t="s">
        <v>89</v>
      </c>
      <c r="AW269" s="14" t="s">
        <v>29</v>
      </c>
      <c r="AX269" s="14" t="s">
        <v>82</v>
      </c>
      <c r="AY269" s="193" t="s">
        <v>258</v>
      </c>
    </row>
    <row r="270" spans="1:65" s="2" customFormat="1" ht="24" customHeight="1">
      <c r="A270" s="33"/>
      <c r="B270" s="169"/>
      <c r="C270" s="208" t="s">
        <v>461</v>
      </c>
      <c r="D270" s="208" t="s">
        <v>394</v>
      </c>
      <c r="E270" s="209" t="s">
        <v>462</v>
      </c>
      <c r="F270" s="210" t="s">
        <v>463</v>
      </c>
      <c r="G270" s="211" t="s">
        <v>435</v>
      </c>
      <c r="H270" s="212">
        <v>1</v>
      </c>
      <c r="I270" s="213"/>
      <c r="J270" s="212">
        <f>ROUND(I270*H270,3)</f>
        <v>0</v>
      </c>
      <c r="K270" s="214"/>
      <c r="L270" s="215"/>
      <c r="M270" s="216" t="s">
        <v>1</v>
      </c>
      <c r="N270" s="217" t="s">
        <v>40</v>
      </c>
      <c r="O270" s="59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1" t="s">
        <v>302</v>
      </c>
      <c r="AT270" s="181" t="s">
        <v>394</v>
      </c>
      <c r="AU270" s="181" t="s">
        <v>89</v>
      </c>
      <c r="AY270" s="18" t="s">
        <v>258</v>
      </c>
      <c r="BE270" s="182">
        <f>IF(N270="základná",J270,0)</f>
        <v>0</v>
      </c>
      <c r="BF270" s="182">
        <f>IF(N270="znížená",J270,0)</f>
        <v>0</v>
      </c>
      <c r="BG270" s="182">
        <f>IF(N270="zákl. prenesená",J270,0)</f>
        <v>0</v>
      </c>
      <c r="BH270" s="182">
        <f>IF(N270="zníž. prenesená",J270,0)</f>
        <v>0</v>
      </c>
      <c r="BI270" s="182">
        <f>IF(N270="nulová",J270,0)</f>
        <v>0</v>
      </c>
      <c r="BJ270" s="18" t="s">
        <v>89</v>
      </c>
      <c r="BK270" s="183">
        <f>ROUND(I270*H270,3)</f>
        <v>0</v>
      </c>
      <c r="BL270" s="18" t="s">
        <v>264</v>
      </c>
      <c r="BM270" s="181" t="s">
        <v>464</v>
      </c>
    </row>
    <row r="271" spans="1:65" s="14" customFormat="1" ht="11.25">
      <c r="B271" s="192"/>
      <c r="D271" s="185" t="s">
        <v>266</v>
      </c>
      <c r="E271" s="193" t="s">
        <v>1</v>
      </c>
      <c r="F271" s="194" t="s">
        <v>82</v>
      </c>
      <c r="H271" s="195">
        <v>1</v>
      </c>
      <c r="I271" s="196"/>
      <c r="L271" s="192"/>
      <c r="M271" s="197"/>
      <c r="N271" s="198"/>
      <c r="O271" s="198"/>
      <c r="P271" s="198"/>
      <c r="Q271" s="198"/>
      <c r="R271" s="198"/>
      <c r="S271" s="198"/>
      <c r="T271" s="199"/>
      <c r="AT271" s="193" t="s">
        <v>266</v>
      </c>
      <c r="AU271" s="193" t="s">
        <v>89</v>
      </c>
      <c r="AV271" s="14" t="s">
        <v>89</v>
      </c>
      <c r="AW271" s="14" t="s">
        <v>29</v>
      </c>
      <c r="AX271" s="14" t="s">
        <v>82</v>
      </c>
      <c r="AY271" s="193" t="s">
        <v>258</v>
      </c>
    </row>
    <row r="272" spans="1:65" s="2" customFormat="1" ht="24" customHeight="1">
      <c r="A272" s="33"/>
      <c r="B272" s="169"/>
      <c r="C272" s="208" t="s">
        <v>465</v>
      </c>
      <c r="D272" s="208" t="s">
        <v>394</v>
      </c>
      <c r="E272" s="209" t="s">
        <v>466</v>
      </c>
      <c r="F272" s="210" t="s">
        <v>467</v>
      </c>
      <c r="G272" s="211" t="s">
        <v>435</v>
      </c>
      <c r="H272" s="212">
        <v>1</v>
      </c>
      <c r="I272" s="213"/>
      <c r="J272" s="212">
        <f>ROUND(I272*H272,3)</f>
        <v>0</v>
      </c>
      <c r="K272" s="214"/>
      <c r="L272" s="215"/>
      <c r="M272" s="216" t="s">
        <v>1</v>
      </c>
      <c r="N272" s="217" t="s">
        <v>40</v>
      </c>
      <c r="O272" s="59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1" t="s">
        <v>302</v>
      </c>
      <c r="AT272" s="181" t="s">
        <v>394</v>
      </c>
      <c r="AU272" s="181" t="s">
        <v>89</v>
      </c>
      <c r="AY272" s="18" t="s">
        <v>258</v>
      </c>
      <c r="BE272" s="182">
        <f>IF(N272="základná",J272,0)</f>
        <v>0</v>
      </c>
      <c r="BF272" s="182">
        <f>IF(N272="znížená",J272,0)</f>
        <v>0</v>
      </c>
      <c r="BG272" s="182">
        <f>IF(N272="zákl. prenesená",J272,0)</f>
        <v>0</v>
      </c>
      <c r="BH272" s="182">
        <f>IF(N272="zníž. prenesená",J272,0)</f>
        <v>0</v>
      </c>
      <c r="BI272" s="182">
        <f>IF(N272="nulová",J272,0)</f>
        <v>0</v>
      </c>
      <c r="BJ272" s="18" t="s">
        <v>89</v>
      </c>
      <c r="BK272" s="183">
        <f>ROUND(I272*H272,3)</f>
        <v>0</v>
      </c>
      <c r="BL272" s="18" t="s">
        <v>264</v>
      </c>
      <c r="BM272" s="181" t="s">
        <v>468</v>
      </c>
    </row>
    <row r="273" spans="1:65" s="14" customFormat="1" ht="11.25">
      <c r="B273" s="192"/>
      <c r="D273" s="185" t="s">
        <v>266</v>
      </c>
      <c r="E273" s="193" t="s">
        <v>1</v>
      </c>
      <c r="F273" s="194" t="s">
        <v>82</v>
      </c>
      <c r="H273" s="195">
        <v>1</v>
      </c>
      <c r="I273" s="196"/>
      <c r="L273" s="192"/>
      <c r="M273" s="197"/>
      <c r="N273" s="198"/>
      <c r="O273" s="198"/>
      <c r="P273" s="198"/>
      <c r="Q273" s="198"/>
      <c r="R273" s="198"/>
      <c r="S273" s="198"/>
      <c r="T273" s="199"/>
      <c r="AT273" s="193" t="s">
        <v>266</v>
      </c>
      <c r="AU273" s="193" t="s">
        <v>89</v>
      </c>
      <c r="AV273" s="14" t="s">
        <v>89</v>
      </c>
      <c r="AW273" s="14" t="s">
        <v>29</v>
      </c>
      <c r="AX273" s="14" t="s">
        <v>82</v>
      </c>
      <c r="AY273" s="193" t="s">
        <v>258</v>
      </c>
    </row>
    <row r="274" spans="1:65" s="2" customFormat="1" ht="24" customHeight="1">
      <c r="A274" s="33"/>
      <c r="B274" s="169"/>
      <c r="C274" s="208" t="s">
        <v>469</v>
      </c>
      <c r="D274" s="208" t="s">
        <v>394</v>
      </c>
      <c r="E274" s="209" t="s">
        <v>470</v>
      </c>
      <c r="F274" s="210" t="s">
        <v>471</v>
      </c>
      <c r="G274" s="211" t="s">
        <v>435</v>
      </c>
      <c r="H274" s="212">
        <v>3</v>
      </c>
      <c r="I274" s="213"/>
      <c r="J274" s="212">
        <f>ROUND(I274*H274,3)</f>
        <v>0</v>
      </c>
      <c r="K274" s="214"/>
      <c r="L274" s="215"/>
      <c r="M274" s="216" t="s">
        <v>1</v>
      </c>
      <c r="N274" s="217" t="s">
        <v>40</v>
      </c>
      <c r="O274" s="59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1" t="s">
        <v>302</v>
      </c>
      <c r="AT274" s="181" t="s">
        <v>394</v>
      </c>
      <c r="AU274" s="181" t="s">
        <v>89</v>
      </c>
      <c r="AY274" s="18" t="s">
        <v>258</v>
      </c>
      <c r="BE274" s="182">
        <f>IF(N274="základná",J274,0)</f>
        <v>0</v>
      </c>
      <c r="BF274" s="182">
        <f>IF(N274="znížená",J274,0)</f>
        <v>0</v>
      </c>
      <c r="BG274" s="182">
        <f>IF(N274="zákl. prenesená",J274,0)</f>
        <v>0</v>
      </c>
      <c r="BH274" s="182">
        <f>IF(N274="zníž. prenesená",J274,0)</f>
        <v>0</v>
      </c>
      <c r="BI274" s="182">
        <f>IF(N274="nulová",J274,0)</f>
        <v>0</v>
      </c>
      <c r="BJ274" s="18" t="s">
        <v>89</v>
      </c>
      <c r="BK274" s="183">
        <f>ROUND(I274*H274,3)</f>
        <v>0</v>
      </c>
      <c r="BL274" s="18" t="s">
        <v>264</v>
      </c>
      <c r="BM274" s="181" t="s">
        <v>472</v>
      </c>
    </row>
    <row r="275" spans="1:65" s="14" customFormat="1" ht="11.25">
      <c r="B275" s="192"/>
      <c r="D275" s="185" t="s">
        <v>266</v>
      </c>
      <c r="E275" s="193" t="s">
        <v>1</v>
      </c>
      <c r="F275" s="194" t="s">
        <v>272</v>
      </c>
      <c r="H275" s="195">
        <v>3</v>
      </c>
      <c r="I275" s="196"/>
      <c r="L275" s="192"/>
      <c r="M275" s="197"/>
      <c r="N275" s="198"/>
      <c r="O275" s="198"/>
      <c r="P275" s="198"/>
      <c r="Q275" s="198"/>
      <c r="R275" s="198"/>
      <c r="S275" s="198"/>
      <c r="T275" s="199"/>
      <c r="AT275" s="193" t="s">
        <v>266</v>
      </c>
      <c r="AU275" s="193" t="s">
        <v>89</v>
      </c>
      <c r="AV275" s="14" t="s">
        <v>89</v>
      </c>
      <c r="AW275" s="14" t="s">
        <v>29</v>
      </c>
      <c r="AX275" s="14" t="s">
        <v>82</v>
      </c>
      <c r="AY275" s="193" t="s">
        <v>258</v>
      </c>
    </row>
    <row r="276" spans="1:65" s="2" customFormat="1" ht="24" customHeight="1">
      <c r="A276" s="33"/>
      <c r="B276" s="169"/>
      <c r="C276" s="208" t="s">
        <v>473</v>
      </c>
      <c r="D276" s="208" t="s">
        <v>394</v>
      </c>
      <c r="E276" s="209" t="s">
        <v>474</v>
      </c>
      <c r="F276" s="210" t="s">
        <v>475</v>
      </c>
      <c r="G276" s="211" t="s">
        <v>323</v>
      </c>
      <c r="H276" s="212">
        <v>0.03</v>
      </c>
      <c r="I276" s="213"/>
      <c r="J276" s="212">
        <f>ROUND(I276*H276,3)</f>
        <v>0</v>
      </c>
      <c r="K276" s="214"/>
      <c r="L276" s="215"/>
      <c r="M276" s="216" t="s">
        <v>1</v>
      </c>
      <c r="N276" s="217" t="s">
        <v>40</v>
      </c>
      <c r="O276" s="59"/>
      <c r="P276" s="179">
        <f>O276*H276</f>
        <v>0</v>
      </c>
      <c r="Q276" s="179">
        <v>1</v>
      </c>
      <c r="R276" s="179">
        <f>Q276*H276</f>
        <v>0.03</v>
      </c>
      <c r="S276" s="179">
        <v>0</v>
      </c>
      <c r="T276" s="18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1" t="s">
        <v>302</v>
      </c>
      <c r="AT276" s="181" t="s">
        <v>394</v>
      </c>
      <c r="AU276" s="181" t="s">
        <v>89</v>
      </c>
      <c r="AY276" s="18" t="s">
        <v>258</v>
      </c>
      <c r="BE276" s="182">
        <f>IF(N276="základná",J276,0)</f>
        <v>0</v>
      </c>
      <c r="BF276" s="182">
        <f>IF(N276="znížená",J276,0)</f>
        <v>0</v>
      </c>
      <c r="BG276" s="182">
        <f>IF(N276="zákl. prenesená",J276,0)</f>
        <v>0</v>
      </c>
      <c r="BH276" s="182">
        <f>IF(N276="zníž. prenesená",J276,0)</f>
        <v>0</v>
      </c>
      <c r="BI276" s="182">
        <f>IF(N276="nulová",J276,0)</f>
        <v>0</v>
      </c>
      <c r="BJ276" s="18" t="s">
        <v>89</v>
      </c>
      <c r="BK276" s="183">
        <f>ROUND(I276*H276,3)</f>
        <v>0</v>
      </c>
      <c r="BL276" s="18" t="s">
        <v>264</v>
      </c>
      <c r="BM276" s="181" t="s">
        <v>476</v>
      </c>
    </row>
    <row r="277" spans="1:65" s="14" customFormat="1" ht="11.25">
      <c r="B277" s="192"/>
      <c r="D277" s="185" t="s">
        <v>266</v>
      </c>
      <c r="E277" s="193" t="s">
        <v>1</v>
      </c>
      <c r="F277" s="194" t="s">
        <v>477</v>
      </c>
      <c r="H277" s="195">
        <v>0.03</v>
      </c>
      <c r="I277" s="196"/>
      <c r="L277" s="192"/>
      <c r="M277" s="197"/>
      <c r="N277" s="198"/>
      <c r="O277" s="198"/>
      <c r="P277" s="198"/>
      <c r="Q277" s="198"/>
      <c r="R277" s="198"/>
      <c r="S277" s="198"/>
      <c r="T277" s="199"/>
      <c r="AT277" s="193" t="s">
        <v>266</v>
      </c>
      <c r="AU277" s="193" t="s">
        <v>89</v>
      </c>
      <c r="AV277" s="14" t="s">
        <v>89</v>
      </c>
      <c r="AW277" s="14" t="s">
        <v>29</v>
      </c>
      <c r="AX277" s="14" t="s">
        <v>82</v>
      </c>
      <c r="AY277" s="193" t="s">
        <v>258</v>
      </c>
    </row>
    <row r="278" spans="1:65" s="2" customFormat="1" ht="24" customHeight="1">
      <c r="A278" s="33"/>
      <c r="B278" s="169"/>
      <c r="C278" s="208" t="s">
        <v>478</v>
      </c>
      <c r="D278" s="208" t="s">
        <v>394</v>
      </c>
      <c r="E278" s="209" t="s">
        <v>479</v>
      </c>
      <c r="F278" s="210" t="s">
        <v>480</v>
      </c>
      <c r="G278" s="211" t="s">
        <v>323</v>
      </c>
      <c r="H278" s="212">
        <v>0.218</v>
      </c>
      <c r="I278" s="213"/>
      <c r="J278" s="212">
        <f>ROUND(I278*H278,3)</f>
        <v>0</v>
      </c>
      <c r="K278" s="214"/>
      <c r="L278" s="215"/>
      <c r="M278" s="216" t="s">
        <v>1</v>
      </c>
      <c r="N278" s="217" t="s">
        <v>40</v>
      </c>
      <c r="O278" s="59"/>
      <c r="P278" s="179">
        <f>O278*H278</f>
        <v>0</v>
      </c>
      <c r="Q278" s="179">
        <v>1</v>
      </c>
      <c r="R278" s="179">
        <f>Q278*H278</f>
        <v>0.218</v>
      </c>
      <c r="S278" s="179">
        <v>0</v>
      </c>
      <c r="T278" s="18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1" t="s">
        <v>302</v>
      </c>
      <c r="AT278" s="181" t="s">
        <v>394</v>
      </c>
      <c r="AU278" s="181" t="s">
        <v>89</v>
      </c>
      <c r="AY278" s="18" t="s">
        <v>258</v>
      </c>
      <c r="BE278" s="182">
        <f>IF(N278="základná",J278,0)</f>
        <v>0</v>
      </c>
      <c r="BF278" s="182">
        <f>IF(N278="znížená",J278,0)</f>
        <v>0</v>
      </c>
      <c r="BG278" s="182">
        <f>IF(N278="zákl. prenesená",J278,0)</f>
        <v>0</v>
      </c>
      <c r="BH278" s="182">
        <f>IF(N278="zníž. prenesená",J278,0)</f>
        <v>0</v>
      </c>
      <c r="BI278" s="182">
        <f>IF(N278="nulová",J278,0)</f>
        <v>0</v>
      </c>
      <c r="BJ278" s="18" t="s">
        <v>89</v>
      </c>
      <c r="BK278" s="183">
        <f>ROUND(I278*H278,3)</f>
        <v>0</v>
      </c>
      <c r="BL278" s="18" t="s">
        <v>264</v>
      </c>
      <c r="BM278" s="181" t="s">
        <v>481</v>
      </c>
    </row>
    <row r="279" spans="1:65" s="14" customFormat="1" ht="11.25">
      <c r="B279" s="192"/>
      <c r="D279" s="185" t="s">
        <v>266</v>
      </c>
      <c r="E279" s="193" t="s">
        <v>1</v>
      </c>
      <c r="F279" s="194" t="s">
        <v>482</v>
      </c>
      <c r="H279" s="195">
        <v>0.159</v>
      </c>
      <c r="I279" s="196"/>
      <c r="L279" s="192"/>
      <c r="M279" s="197"/>
      <c r="N279" s="198"/>
      <c r="O279" s="198"/>
      <c r="P279" s="198"/>
      <c r="Q279" s="198"/>
      <c r="R279" s="198"/>
      <c r="S279" s="198"/>
      <c r="T279" s="199"/>
      <c r="AT279" s="193" t="s">
        <v>266</v>
      </c>
      <c r="AU279" s="193" t="s">
        <v>89</v>
      </c>
      <c r="AV279" s="14" t="s">
        <v>89</v>
      </c>
      <c r="AW279" s="14" t="s">
        <v>29</v>
      </c>
      <c r="AX279" s="14" t="s">
        <v>74</v>
      </c>
      <c r="AY279" s="193" t="s">
        <v>258</v>
      </c>
    </row>
    <row r="280" spans="1:65" s="14" customFormat="1" ht="11.25">
      <c r="B280" s="192"/>
      <c r="D280" s="185" t="s">
        <v>266</v>
      </c>
      <c r="E280" s="193" t="s">
        <v>1</v>
      </c>
      <c r="F280" s="194" t="s">
        <v>483</v>
      </c>
      <c r="H280" s="195">
        <v>5.8999999999999997E-2</v>
      </c>
      <c r="I280" s="196"/>
      <c r="L280" s="192"/>
      <c r="M280" s="197"/>
      <c r="N280" s="198"/>
      <c r="O280" s="198"/>
      <c r="P280" s="198"/>
      <c r="Q280" s="198"/>
      <c r="R280" s="198"/>
      <c r="S280" s="198"/>
      <c r="T280" s="199"/>
      <c r="AT280" s="193" t="s">
        <v>266</v>
      </c>
      <c r="AU280" s="193" t="s">
        <v>89</v>
      </c>
      <c r="AV280" s="14" t="s">
        <v>89</v>
      </c>
      <c r="AW280" s="14" t="s">
        <v>29</v>
      </c>
      <c r="AX280" s="14" t="s">
        <v>74</v>
      </c>
      <c r="AY280" s="193" t="s">
        <v>258</v>
      </c>
    </row>
    <row r="281" spans="1:65" s="15" customFormat="1" ht="11.25">
      <c r="B281" s="200"/>
      <c r="D281" s="185" t="s">
        <v>266</v>
      </c>
      <c r="E281" s="201" t="s">
        <v>1</v>
      </c>
      <c r="F281" s="202" t="s">
        <v>280</v>
      </c>
      <c r="H281" s="203">
        <v>0.218</v>
      </c>
      <c r="I281" s="204"/>
      <c r="L281" s="200"/>
      <c r="M281" s="205"/>
      <c r="N281" s="206"/>
      <c r="O281" s="206"/>
      <c r="P281" s="206"/>
      <c r="Q281" s="206"/>
      <c r="R281" s="206"/>
      <c r="S281" s="206"/>
      <c r="T281" s="207"/>
      <c r="AT281" s="201" t="s">
        <v>266</v>
      </c>
      <c r="AU281" s="201" t="s">
        <v>89</v>
      </c>
      <c r="AV281" s="15" t="s">
        <v>264</v>
      </c>
      <c r="AW281" s="15" t="s">
        <v>29</v>
      </c>
      <c r="AX281" s="15" t="s">
        <v>82</v>
      </c>
      <c r="AY281" s="201" t="s">
        <v>258</v>
      </c>
    </row>
    <row r="282" spans="1:65" s="2" customFormat="1" ht="24" customHeight="1">
      <c r="A282" s="33"/>
      <c r="B282" s="169"/>
      <c r="C282" s="170" t="s">
        <v>484</v>
      </c>
      <c r="D282" s="170" t="s">
        <v>260</v>
      </c>
      <c r="E282" s="171" t="s">
        <v>485</v>
      </c>
      <c r="F282" s="172" t="s">
        <v>486</v>
      </c>
      <c r="G282" s="173" t="s">
        <v>263</v>
      </c>
      <c r="H282" s="174">
        <v>3.9409999999999998</v>
      </c>
      <c r="I282" s="175"/>
      <c r="J282" s="174">
        <f>ROUND(I282*H282,3)</f>
        <v>0</v>
      </c>
      <c r="K282" s="176"/>
      <c r="L282" s="34"/>
      <c r="M282" s="177" t="s">
        <v>1</v>
      </c>
      <c r="N282" s="178" t="s">
        <v>40</v>
      </c>
      <c r="O282" s="59"/>
      <c r="P282" s="179">
        <f>O282*H282</f>
        <v>0</v>
      </c>
      <c r="Q282" s="179">
        <v>0.33444000000000002</v>
      </c>
      <c r="R282" s="179">
        <f>Q282*H282</f>
        <v>1.31802804</v>
      </c>
      <c r="S282" s="179">
        <v>0</v>
      </c>
      <c r="T282" s="18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1" t="s">
        <v>264</v>
      </c>
      <c r="AT282" s="181" t="s">
        <v>260</v>
      </c>
      <c r="AU282" s="181" t="s">
        <v>89</v>
      </c>
      <c r="AY282" s="18" t="s">
        <v>258</v>
      </c>
      <c r="BE282" s="182">
        <f>IF(N282="základná",J282,0)</f>
        <v>0</v>
      </c>
      <c r="BF282" s="182">
        <f>IF(N282="znížená",J282,0)</f>
        <v>0</v>
      </c>
      <c r="BG282" s="182">
        <f>IF(N282="zákl. prenesená",J282,0)</f>
        <v>0</v>
      </c>
      <c r="BH282" s="182">
        <f>IF(N282="zníž. prenesená",J282,0)</f>
        <v>0</v>
      </c>
      <c r="BI282" s="182">
        <f>IF(N282="nulová",J282,0)</f>
        <v>0</v>
      </c>
      <c r="BJ282" s="18" t="s">
        <v>89</v>
      </c>
      <c r="BK282" s="183">
        <f>ROUND(I282*H282,3)</f>
        <v>0</v>
      </c>
      <c r="BL282" s="18" t="s">
        <v>264</v>
      </c>
      <c r="BM282" s="181" t="s">
        <v>487</v>
      </c>
    </row>
    <row r="283" spans="1:65" s="14" customFormat="1" ht="11.25">
      <c r="B283" s="192"/>
      <c r="D283" s="185" t="s">
        <v>266</v>
      </c>
      <c r="E283" s="193" t="s">
        <v>1</v>
      </c>
      <c r="F283" s="194" t="s">
        <v>488</v>
      </c>
      <c r="H283" s="195">
        <v>2.0960000000000001</v>
      </c>
      <c r="I283" s="196"/>
      <c r="L283" s="192"/>
      <c r="M283" s="197"/>
      <c r="N283" s="198"/>
      <c r="O283" s="198"/>
      <c r="P283" s="198"/>
      <c r="Q283" s="198"/>
      <c r="R283" s="198"/>
      <c r="S283" s="198"/>
      <c r="T283" s="199"/>
      <c r="AT283" s="193" t="s">
        <v>266</v>
      </c>
      <c r="AU283" s="193" t="s">
        <v>89</v>
      </c>
      <c r="AV283" s="14" t="s">
        <v>89</v>
      </c>
      <c r="AW283" s="14" t="s">
        <v>29</v>
      </c>
      <c r="AX283" s="14" t="s">
        <v>74</v>
      </c>
      <c r="AY283" s="193" t="s">
        <v>258</v>
      </c>
    </row>
    <row r="284" spans="1:65" s="14" customFormat="1" ht="11.25">
      <c r="B284" s="192"/>
      <c r="D284" s="185" t="s">
        <v>266</v>
      </c>
      <c r="E284" s="193" t="s">
        <v>1</v>
      </c>
      <c r="F284" s="194" t="s">
        <v>489</v>
      </c>
      <c r="H284" s="195">
        <v>1.845</v>
      </c>
      <c r="I284" s="196"/>
      <c r="L284" s="192"/>
      <c r="M284" s="197"/>
      <c r="N284" s="198"/>
      <c r="O284" s="198"/>
      <c r="P284" s="198"/>
      <c r="Q284" s="198"/>
      <c r="R284" s="198"/>
      <c r="S284" s="198"/>
      <c r="T284" s="199"/>
      <c r="AT284" s="193" t="s">
        <v>266</v>
      </c>
      <c r="AU284" s="193" t="s">
        <v>89</v>
      </c>
      <c r="AV284" s="14" t="s">
        <v>89</v>
      </c>
      <c r="AW284" s="14" t="s">
        <v>29</v>
      </c>
      <c r="AX284" s="14" t="s">
        <v>74</v>
      </c>
      <c r="AY284" s="193" t="s">
        <v>258</v>
      </c>
    </row>
    <row r="285" spans="1:65" s="15" customFormat="1" ht="11.25">
      <c r="B285" s="200"/>
      <c r="D285" s="185" t="s">
        <v>266</v>
      </c>
      <c r="E285" s="201" t="s">
        <v>1</v>
      </c>
      <c r="F285" s="202" t="s">
        <v>280</v>
      </c>
      <c r="H285" s="203">
        <v>3.9409999999999998</v>
      </c>
      <c r="I285" s="204"/>
      <c r="L285" s="200"/>
      <c r="M285" s="205"/>
      <c r="N285" s="206"/>
      <c r="O285" s="206"/>
      <c r="P285" s="206"/>
      <c r="Q285" s="206"/>
      <c r="R285" s="206"/>
      <c r="S285" s="206"/>
      <c r="T285" s="207"/>
      <c r="AT285" s="201" t="s">
        <v>266</v>
      </c>
      <c r="AU285" s="201" t="s">
        <v>89</v>
      </c>
      <c r="AV285" s="15" t="s">
        <v>264</v>
      </c>
      <c r="AW285" s="15" t="s">
        <v>29</v>
      </c>
      <c r="AX285" s="15" t="s">
        <v>82</v>
      </c>
      <c r="AY285" s="201" t="s">
        <v>258</v>
      </c>
    </row>
    <row r="286" spans="1:65" s="2" customFormat="1" ht="24" customHeight="1">
      <c r="A286" s="33"/>
      <c r="B286" s="169"/>
      <c r="C286" s="170" t="s">
        <v>490</v>
      </c>
      <c r="D286" s="170" t="s">
        <v>260</v>
      </c>
      <c r="E286" s="171" t="s">
        <v>491</v>
      </c>
      <c r="F286" s="172" t="s">
        <v>492</v>
      </c>
      <c r="G286" s="173" t="s">
        <v>263</v>
      </c>
      <c r="H286" s="174">
        <v>5.2590000000000003</v>
      </c>
      <c r="I286" s="175"/>
      <c r="J286" s="174">
        <f>ROUND(I286*H286,3)</f>
        <v>0</v>
      </c>
      <c r="K286" s="176"/>
      <c r="L286" s="34"/>
      <c r="M286" s="177" t="s">
        <v>1</v>
      </c>
      <c r="N286" s="178" t="s">
        <v>40</v>
      </c>
      <c r="O286" s="59"/>
      <c r="P286" s="179">
        <f>O286*H286</f>
        <v>0</v>
      </c>
      <c r="Q286" s="179">
        <v>0.10466</v>
      </c>
      <c r="R286" s="179">
        <f>Q286*H286</f>
        <v>0.55040694000000001</v>
      </c>
      <c r="S286" s="179">
        <v>0</v>
      </c>
      <c r="T286" s="18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264</v>
      </c>
      <c r="AT286" s="181" t="s">
        <v>260</v>
      </c>
      <c r="AU286" s="181" t="s">
        <v>89</v>
      </c>
      <c r="AY286" s="18" t="s">
        <v>258</v>
      </c>
      <c r="BE286" s="182">
        <f>IF(N286="základná",J286,0)</f>
        <v>0</v>
      </c>
      <c r="BF286" s="182">
        <f>IF(N286="znížená",J286,0)</f>
        <v>0</v>
      </c>
      <c r="BG286" s="182">
        <f>IF(N286="zákl. prenesená",J286,0)</f>
        <v>0</v>
      </c>
      <c r="BH286" s="182">
        <f>IF(N286="zníž. prenesená",J286,0)</f>
        <v>0</v>
      </c>
      <c r="BI286" s="182">
        <f>IF(N286="nulová",J286,0)</f>
        <v>0</v>
      </c>
      <c r="BJ286" s="18" t="s">
        <v>89</v>
      </c>
      <c r="BK286" s="183">
        <f>ROUND(I286*H286,3)</f>
        <v>0</v>
      </c>
      <c r="BL286" s="18" t="s">
        <v>264</v>
      </c>
      <c r="BM286" s="181" t="s">
        <v>493</v>
      </c>
    </row>
    <row r="287" spans="1:65" s="14" customFormat="1" ht="11.25">
      <c r="B287" s="192"/>
      <c r="D287" s="185" t="s">
        <v>266</v>
      </c>
      <c r="E287" s="193" t="s">
        <v>1</v>
      </c>
      <c r="F287" s="194" t="s">
        <v>494</v>
      </c>
      <c r="H287" s="195">
        <v>1.1819999999999999</v>
      </c>
      <c r="I287" s="196"/>
      <c r="L287" s="192"/>
      <c r="M287" s="197"/>
      <c r="N287" s="198"/>
      <c r="O287" s="198"/>
      <c r="P287" s="198"/>
      <c r="Q287" s="198"/>
      <c r="R287" s="198"/>
      <c r="S287" s="198"/>
      <c r="T287" s="199"/>
      <c r="AT287" s="193" t="s">
        <v>266</v>
      </c>
      <c r="AU287" s="193" t="s">
        <v>89</v>
      </c>
      <c r="AV287" s="14" t="s">
        <v>89</v>
      </c>
      <c r="AW287" s="14" t="s">
        <v>29</v>
      </c>
      <c r="AX287" s="14" t="s">
        <v>74</v>
      </c>
      <c r="AY287" s="193" t="s">
        <v>258</v>
      </c>
    </row>
    <row r="288" spans="1:65" s="14" customFormat="1" ht="11.25">
      <c r="B288" s="192"/>
      <c r="D288" s="185" t="s">
        <v>266</v>
      </c>
      <c r="E288" s="193" t="s">
        <v>1</v>
      </c>
      <c r="F288" s="194" t="s">
        <v>495</v>
      </c>
      <c r="H288" s="195">
        <v>2.46</v>
      </c>
      <c r="I288" s="196"/>
      <c r="L288" s="192"/>
      <c r="M288" s="197"/>
      <c r="N288" s="198"/>
      <c r="O288" s="198"/>
      <c r="P288" s="198"/>
      <c r="Q288" s="198"/>
      <c r="R288" s="198"/>
      <c r="S288" s="198"/>
      <c r="T288" s="199"/>
      <c r="AT288" s="193" t="s">
        <v>266</v>
      </c>
      <c r="AU288" s="193" t="s">
        <v>89</v>
      </c>
      <c r="AV288" s="14" t="s">
        <v>89</v>
      </c>
      <c r="AW288" s="14" t="s">
        <v>29</v>
      </c>
      <c r="AX288" s="14" t="s">
        <v>74</v>
      </c>
      <c r="AY288" s="193" t="s">
        <v>258</v>
      </c>
    </row>
    <row r="289" spans="1:65" s="14" customFormat="1" ht="11.25">
      <c r="B289" s="192"/>
      <c r="D289" s="185" t="s">
        <v>266</v>
      </c>
      <c r="E289" s="193" t="s">
        <v>1</v>
      </c>
      <c r="F289" s="194" t="s">
        <v>496</v>
      </c>
      <c r="H289" s="195">
        <v>1.617</v>
      </c>
      <c r="I289" s="196"/>
      <c r="L289" s="192"/>
      <c r="M289" s="197"/>
      <c r="N289" s="198"/>
      <c r="O289" s="198"/>
      <c r="P289" s="198"/>
      <c r="Q289" s="198"/>
      <c r="R289" s="198"/>
      <c r="S289" s="198"/>
      <c r="T289" s="199"/>
      <c r="AT289" s="193" t="s">
        <v>266</v>
      </c>
      <c r="AU289" s="193" t="s">
        <v>89</v>
      </c>
      <c r="AV289" s="14" t="s">
        <v>89</v>
      </c>
      <c r="AW289" s="14" t="s">
        <v>29</v>
      </c>
      <c r="AX289" s="14" t="s">
        <v>74</v>
      </c>
      <c r="AY289" s="193" t="s">
        <v>258</v>
      </c>
    </row>
    <row r="290" spans="1:65" s="15" customFormat="1" ht="11.25">
      <c r="B290" s="200"/>
      <c r="D290" s="185" t="s">
        <v>266</v>
      </c>
      <c r="E290" s="201" t="s">
        <v>1</v>
      </c>
      <c r="F290" s="202" t="s">
        <v>280</v>
      </c>
      <c r="H290" s="203">
        <v>5.2590000000000003</v>
      </c>
      <c r="I290" s="204"/>
      <c r="L290" s="200"/>
      <c r="M290" s="205"/>
      <c r="N290" s="206"/>
      <c r="O290" s="206"/>
      <c r="P290" s="206"/>
      <c r="Q290" s="206"/>
      <c r="R290" s="206"/>
      <c r="S290" s="206"/>
      <c r="T290" s="207"/>
      <c r="AT290" s="201" t="s">
        <v>266</v>
      </c>
      <c r="AU290" s="201" t="s">
        <v>89</v>
      </c>
      <c r="AV290" s="15" t="s">
        <v>264</v>
      </c>
      <c r="AW290" s="15" t="s">
        <v>29</v>
      </c>
      <c r="AX290" s="15" t="s">
        <v>82</v>
      </c>
      <c r="AY290" s="201" t="s">
        <v>258</v>
      </c>
    </row>
    <row r="291" spans="1:65" s="2" customFormat="1" ht="24" customHeight="1">
      <c r="A291" s="33"/>
      <c r="B291" s="169"/>
      <c r="C291" s="170" t="s">
        <v>497</v>
      </c>
      <c r="D291" s="170" t="s">
        <v>260</v>
      </c>
      <c r="E291" s="171" t="s">
        <v>498</v>
      </c>
      <c r="F291" s="172" t="s">
        <v>499</v>
      </c>
      <c r="G291" s="173" t="s">
        <v>263</v>
      </c>
      <c r="H291" s="174">
        <v>3.8730000000000002</v>
      </c>
      <c r="I291" s="175"/>
      <c r="J291" s="174">
        <f>ROUND(I291*H291,3)</f>
        <v>0</v>
      </c>
      <c r="K291" s="176"/>
      <c r="L291" s="34"/>
      <c r="M291" s="177" t="s">
        <v>1</v>
      </c>
      <c r="N291" s="178" t="s">
        <v>40</v>
      </c>
      <c r="O291" s="59"/>
      <c r="P291" s="179">
        <f>O291*H291</f>
        <v>0</v>
      </c>
      <c r="Q291" s="179">
        <v>0.15368999999999999</v>
      </c>
      <c r="R291" s="179">
        <f>Q291*H291</f>
        <v>0.59524136999999999</v>
      </c>
      <c r="S291" s="179">
        <v>0</v>
      </c>
      <c r="T291" s="18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1" t="s">
        <v>264</v>
      </c>
      <c r="AT291" s="181" t="s">
        <v>260</v>
      </c>
      <c r="AU291" s="181" t="s">
        <v>89</v>
      </c>
      <c r="AY291" s="18" t="s">
        <v>258</v>
      </c>
      <c r="BE291" s="182">
        <f>IF(N291="základná",J291,0)</f>
        <v>0</v>
      </c>
      <c r="BF291" s="182">
        <f>IF(N291="znížená",J291,0)</f>
        <v>0</v>
      </c>
      <c r="BG291" s="182">
        <f>IF(N291="zákl. prenesená",J291,0)</f>
        <v>0</v>
      </c>
      <c r="BH291" s="182">
        <f>IF(N291="zníž. prenesená",J291,0)</f>
        <v>0</v>
      </c>
      <c r="BI291" s="182">
        <f>IF(N291="nulová",J291,0)</f>
        <v>0</v>
      </c>
      <c r="BJ291" s="18" t="s">
        <v>89</v>
      </c>
      <c r="BK291" s="183">
        <f>ROUND(I291*H291,3)</f>
        <v>0</v>
      </c>
      <c r="BL291" s="18" t="s">
        <v>264</v>
      </c>
      <c r="BM291" s="181" t="s">
        <v>500</v>
      </c>
    </row>
    <row r="292" spans="1:65" s="14" customFormat="1" ht="11.25">
      <c r="B292" s="192"/>
      <c r="D292" s="185" t="s">
        <v>266</v>
      </c>
      <c r="E292" s="193" t="s">
        <v>1</v>
      </c>
      <c r="F292" s="194" t="s">
        <v>501</v>
      </c>
      <c r="H292" s="195">
        <v>0.9</v>
      </c>
      <c r="I292" s="196"/>
      <c r="L292" s="192"/>
      <c r="M292" s="197"/>
      <c r="N292" s="198"/>
      <c r="O292" s="198"/>
      <c r="P292" s="198"/>
      <c r="Q292" s="198"/>
      <c r="R292" s="198"/>
      <c r="S292" s="198"/>
      <c r="T292" s="199"/>
      <c r="AT292" s="193" t="s">
        <v>266</v>
      </c>
      <c r="AU292" s="193" t="s">
        <v>89</v>
      </c>
      <c r="AV292" s="14" t="s">
        <v>89</v>
      </c>
      <c r="AW292" s="14" t="s">
        <v>29</v>
      </c>
      <c r="AX292" s="14" t="s">
        <v>74</v>
      </c>
      <c r="AY292" s="193" t="s">
        <v>258</v>
      </c>
    </row>
    <row r="293" spans="1:65" s="14" customFormat="1" ht="11.25">
      <c r="B293" s="192"/>
      <c r="D293" s="185" t="s">
        <v>266</v>
      </c>
      <c r="E293" s="193" t="s">
        <v>1</v>
      </c>
      <c r="F293" s="194" t="s">
        <v>502</v>
      </c>
      <c r="H293" s="195">
        <v>2.9729999999999999</v>
      </c>
      <c r="I293" s="196"/>
      <c r="L293" s="192"/>
      <c r="M293" s="197"/>
      <c r="N293" s="198"/>
      <c r="O293" s="198"/>
      <c r="P293" s="198"/>
      <c r="Q293" s="198"/>
      <c r="R293" s="198"/>
      <c r="S293" s="198"/>
      <c r="T293" s="199"/>
      <c r="AT293" s="193" t="s">
        <v>266</v>
      </c>
      <c r="AU293" s="193" t="s">
        <v>89</v>
      </c>
      <c r="AV293" s="14" t="s">
        <v>89</v>
      </c>
      <c r="AW293" s="14" t="s">
        <v>29</v>
      </c>
      <c r="AX293" s="14" t="s">
        <v>74</v>
      </c>
      <c r="AY293" s="193" t="s">
        <v>258</v>
      </c>
    </row>
    <row r="294" spans="1:65" s="15" customFormat="1" ht="11.25">
      <c r="B294" s="200"/>
      <c r="D294" s="185" t="s">
        <v>266</v>
      </c>
      <c r="E294" s="201" t="s">
        <v>1</v>
      </c>
      <c r="F294" s="202" t="s">
        <v>280</v>
      </c>
      <c r="H294" s="203">
        <v>3.8730000000000002</v>
      </c>
      <c r="I294" s="204"/>
      <c r="L294" s="200"/>
      <c r="M294" s="205"/>
      <c r="N294" s="206"/>
      <c r="O294" s="206"/>
      <c r="P294" s="206"/>
      <c r="Q294" s="206"/>
      <c r="R294" s="206"/>
      <c r="S294" s="206"/>
      <c r="T294" s="207"/>
      <c r="AT294" s="201" t="s">
        <v>266</v>
      </c>
      <c r="AU294" s="201" t="s">
        <v>89</v>
      </c>
      <c r="AV294" s="15" t="s">
        <v>264</v>
      </c>
      <c r="AW294" s="15" t="s">
        <v>29</v>
      </c>
      <c r="AX294" s="15" t="s">
        <v>82</v>
      </c>
      <c r="AY294" s="201" t="s">
        <v>258</v>
      </c>
    </row>
    <row r="295" spans="1:65" s="2" customFormat="1" ht="24" customHeight="1">
      <c r="A295" s="33"/>
      <c r="B295" s="169"/>
      <c r="C295" s="170" t="s">
        <v>503</v>
      </c>
      <c r="D295" s="170" t="s">
        <v>260</v>
      </c>
      <c r="E295" s="171" t="s">
        <v>504</v>
      </c>
      <c r="F295" s="172" t="s">
        <v>505</v>
      </c>
      <c r="G295" s="173" t="s">
        <v>263</v>
      </c>
      <c r="H295" s="174">
        <v>5.3339999999999996</v>
      </c>
      <c r="I295" s="175"/>
      <c r="J295" s="174">
        <f>ROUND(I295*H295,3)</f>
        <v>0</v>
      </c>
      <c r="K295" s="176"/>
      <c r="L295" s="34"/>
      <c r="M295" s="177" t="s">
        <v>1</v>
      </c>
      <c r="N295" s="178" t="s">
        <v>40</v>
      </c>
      <c r="O295" s="59"/>
      <c r="P295" s="179">
        <f>O295*H295</f>
        <v>0</v>
      </c>
      <c r="Q295" s="179">
        <v>0.26772000000000001</v>
      </c>
      <c r="R295" s="179">
        <f>Q295*H295</f>
        <v>1.42801848</v>
      </c>
      <c r="S295" s="179">
        <v>0</v>
      </c>
      <c r="T295" s="18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1" t="s">
        <v>264</v>
      </c>
      <c r="AT295" s="181" t="s">
        <v>260</v>
      </c>
      <c r="AU295" s="181" t="s">
        <v>89</v>
      </c>
      <c r="AY295" s="18" t="s">
        <v>258</v>
      </c>
      <c r="BE295" s="182">
        <f>IF(N295="základná",J295,0)</f>
        <v>0</v>
      </c>
      <c r="BF295" s="182">
        <f>IF(N295="znížená",J295,0)</f>
        <v>0</v>
      </c>
      <c r="BG295" s="182">
        <f>IF(N295="zákl. prenesená",J295,0)</f>
        <v>0</v>
      </c>
      <c r="BH295" s="182">
        <f>IF(N295="zníž. prenesená",J295,0)</f>
        <v>0</v>
      </c>
      <c r="BI295" s="182">
        <f>IF(N295="nulová",J295,0)</f>
        <v>0</v>
      </c>
      <c r="BJ295" s="18" t="s">
        <v>89</v>
      </c>
      <c r="BK295" s="183">
        <f>ROUND(I295*H295,3)</f>
        <v>0</v>
      </c>
      <c r="BL295" s="18" t="s">
        <v>264</v>
      </c>
      <c r="BM295" s="181" t="s">
        <v>506</v>
      </c>
    </row>
    <row r="296" spans="1:65" s="14" customFormat="1" ht="11.25">
      <c r="B296" s="192"/>
      <c r="D296" s="185" t="s">
        <v>266</v>
      </c>
      <c r="E296" s="193" t="s">
        <v>1</v>
      </c>
      <c r="F296" s="194" t="s">
        <v>507</v>
      </c>
      <c r="H296" s="195">
        <v>2.052</v>
      </c>
      <c r="I296" s="196"/>
      <c r="L296" s="192"/>
      <c r="M296" s="197"/>
      <c r="N296" s="198"/>
      <c r="O296" s="198"/>
      <c r="P296" s="198"/>
      <c r="Q296" s="198"/>
      <c r="R296" s="198"/>
      <c r="S296" s="198"/>
      <c r="T296" s="199"/>
      <c r="AT296" s="193" t="s">
        <v>266</v>
      </c>
      <c r="AU296" s="193" t="s">
        <v>89</v>
      </c>
      <c r="AV296" s="14" t="s">
        <v>89</v>
      </c>
      <c r="AW296" s="14" t="s">
        <v>29</v>
      </c>
      <c r="AX296" s="14" t="s">
        <v>74</v>
      </c>
      <c r="AY296" s="193" t="s">
        <v>258</v>
      </c>
    </row>
    <row r="297" spans="1:65" s="14" customFormat="1" ht="11.25">
      <c r="B297" s="192"/>
      <c r="D297" s="185" t="s">
        <v>266</v>
      </c>
      <c r="E297" s="193" t="s">
        <v>1</v>
      </c>
      <c r="F297" s="194" t="s">
        <v>508</v>
      </c>
      <c r="H297" s="195">
        <v>3.282</v>
      </c>
      <c r="I297" s="196"/>
      <c r="L297" s="192"/>
      <c r="M297" s="197"/>
      <c r="N297" s="198"/>
      <c r="O297" s="198"/>
      <c r="P297" s="198"/>
      <c r="Q297" s="198"/>
      <c r="R297" s="198"/>
      <c r="S297" s="198"/>
      <c r="T297" s="199"/>
      <c r="AT297" s="193" t="s">
        <v>266</v>
      </c>
      <c r="AU297" s="193" t="s">
        <v>89</v>
      </c>
      <c r="AV297" s="14" t="s">
        <v>89</v>
      </c>
      <c r="AW297" s="14" t="s">
        <v>29</v>
      </c>
      <c r="AX297" s="14" t="s">
        <v>74</v>
      </c>
      <c r="AY297" s="193" t="s">
        <v>258</v>
      </c>
    </row>
    <row r="298" spans="1:65" s="15" customFormat="1" ht="11.25">
      <c r="B298" s="200"/>
      <c r="D298" s="185" t="s">
        <v>266</v>
      </c>
      <c r="E298" s="201" t="s">
        <v>1</v>
      </c>
      <c r="F298" s="202" t="s">
        <v>280</v>
      </c>
      <c r="H298" s="203">
        <v>5.3339999999999996</v>
      </c>
      <c r="I298" s="204"/>
      <c r="L298" s="200"/>
      <c r="M298" s="205"/>
      <c r="N298" s="206"/>
      <c r="O298" s="206"/>
      <c r="P298" s="206"/>
      <c r="Q298" s="206"/>
      <c r="R298" s="206"/>
      <c r="S298" s="206"/>
      <c r="T298" s="207"/>
      <c r="AT298" s="201" t="s">
        <v>266</v>
      </c>
      <c r="AU298" s="201" t="s">
        <v>89</v>
      </c>
      <c r="AV298" s="15" t="s">
        <v>264</v>
      </c>
      <c r="AW298" s="15" t="s">
        <v>29</v>
      </c>
      <c r="AX298" s="15" t="s">
        <v>82</v>
      </c>
      <c r="AY298" s="201" t="s">
        <v>258</v>
      </c>
    </row>
    <row r="299" spans="1:65" s="2" customFormat="1" ht="24" customHeight="1">
      <c r="A299" s="33"/>
      <c r="B299" s="169"/>
      <c r="C299" s="170" t="s">
        <v>509</v>
      </c>
      <c r="D299" s="170" t="s">
        <v>260</v>
      </c>
      <c r="E299" s="171" t="s">
        <v>510</v>
      </c>
      <c r="F299" s="172" t="s">
        <v>511</v>
      </c>
      <c r="G299" s="173" t="s">
        <v>263</v>
      </c>
      <c r="H299" s="174">
        <v>16.297999999999998</v>
      </c>
      <c r="I299" s="175"/>
      <c r="J299" s="174">
        <f>ROUND(I299*H299,3)</f>
        <v>0</v>
      </c>
      <c r="K299" s="176"/>
      <c r="L299" s="34"/>
      <c r="M299" s="177" t="s">
        <v>1</v>
      </c>
      <c r="N299" s="178" t="s">
        <v>40</v>
      </c>
      <c r="O299" s="59"/>
      <c r="P299" s="179">
        <f>O299*H299</f>
        <v>0</v>
      </c>
      <c r="Q299" s="179">
        <v>0.30003000000000002</v>
      </c>
      <c r="R299" s="179">
        <f>Q299*H299</f>
        <v>4.8898889399999996</v>
      </c>
      <c r="S299" s="179">
        <v>0</v>
      </c>
      <c r="T299" s="18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1" t="s">
        <v>264</v>
      </c>
      <c r="AT299" s="181" t="s">
        <v>260</v>
      </c>
      <c r="AU299" s="181" t="s">
        <v>89</v>
      </c>
      <c r="AY299" s="18" t="s">
        <v>258</v>
      </c>
      <c r="BE299" s="182">
        <f>IF(N299="základná",J299,0)</f>
        <v>0</v>
      </c>
      <c r="BF299" s="182">
        <f>IF(N299="znížená",J299,0)</f>
        <v>0</v>
      </c>
      <c r="BG299" s="182">
        <f>IF(N299="zákl. prenesená",J299,0)</f>
        <v>0</v>
      </c>
      <c r="BH299" s="182">
        <f>IF(N299="zníž. prenesená",J299,0)</f>
        <v>0</v>
      </c>
      <c r="BI299" s="182">
        <f>IF(N299="nulová",J299,0)</f>
        <v>0</v>
      </c>
      <c r="BJ299" s="18" t="s">
        <v>89</v>
      </c>
      <c r="BK299" s="183">
        <f>ROUND(I299*H299,3)</f>
        <v>0</v>
      </c>
      <c r="BL299" s="18" t="s">
        <v>264</v>
      </c>
      <c r="BM299" s="181" t="s">
        <v>512</v>
      </c>
    </row>
    <row r="300" spans="1:65" s="13" customFormat="1" ht="11.25">
      <c r="B300" s="184"/>
      <c r="D300" s="185" t="s">
        <v>266</v>
      </c>
      <c r="E300" s="186" t="s">
        <v>1</v>
      </c>
      <c r="F300" s="187" t="s">
        <v>513</v>
      </c>
      <c r="H300" s="186" t="s">
        <v>1</v>
      </c>
      <c r="I300" s="188"/>
      <c r="L300" s="184"/>
      <c r="M300" s="189"/>
      <c r="N300" s="190"/>
      <c r="O300" s="190"/>
      <c r="P300" s="190"/>
      <c r="Q300" s="190"/>
      <c r="R300" s="190"/>
      <c r="S300" s="190"/>
      <c r="T300" s="191"/>
      <c r="AT300" s="186" t="s">
        <v>266</v>
      </c>
      <c r="AU300" s="186" t="s">
        <v>89</v>
      </c>
      <c r="AV300" s="13" t="s">
        <v>82</v>
      </c>
      <c r="AW300" s="13" t="s">
        <v>29</v>
      </c>
      <c r="AX300" s="13" t="s">
        <v>74</v>
      </c>
      <c r="AY300" s="186" t="s">
        <v>258</v>
      </c>
    </row>
    <row r="301" spans="1:65" s="13" customFormat="1" ht="11.25">
      <c r="B301" s="184"/>
      <c r="D301" s="185" t="s">
        <v>266</v>
      </c>
      <c r="E301" s="186" t="s">
        <v>1</v>
      </c>
      <c r="F301" s="187" t="s">
        <v>514</v>
      </c>
      <c r="H301" s="186" t="s">
        <v>1</v>
      </c>
      <c r="I301" s="188"/>
      <c r="L301" s="184"/>
      <c r="M301" s="189"/>
      <c r="N301" s="190"/>
      <c r="O301" s="190"/>
      <c r="P301" s="190"/>
      <c r="Q301" s="190"/>
      <c r="R301" s="190"/>
      <c r="S301" s="190"/>
      <c r="T301" s="191"/>
      <c r="AT301" s="186" t="s">
        <v>266</v>
      </c>
      <c r="AU301" s="186" t="s">
        <v>89</v>
      </c>
      <c r="AV301" s="13" t="s">
        <v>82</v>
      </c>
      <c r="AW301" s="13" t="s">
        <v>29</v>
      </c>
      <c r="AX301" s="13" t="s">
        <v>74</v>
      </c>
      <c r="AY301" s="186" t="s">
        <v>258</v>
      </c>
    </row>
    <row r="302" spans="1:65" s="14" customFormat="1" ht="11.25">
      <c r="B302" s="192"/>
      <c r="D302" s="185" t="s">
        <v>266</v>
      </c>
      <c r="E302" s="193" t="s">
        <v>1</v>
      </c>
      <c r="F302" s="194" t="s">
        <v>515</v>
      </c>
      <c r="H302" s="195">
        <v>2.194</v>
      </c>
      <c r="I302" s="196"/>
      <c r="L302" s="192"/>
      <c r="M302" s="197"/>
      <c r="N302" s="198"/>
      <c r="O302" s="198"/>
      <c r="P302" s="198"/>
      <c r="Q302" s="198"/>
      <c r="R302" s="198"/>
      <c r="S302" s="198"/>
      <c r="T302" s="199"/>
      <c r="AT302" s="193" t="s">
        <v>266</v>
      </c>
      <c r="AU302" s="193" t="s">
        <v>89</v>
      </c>
      <c r="AV302" s="14" t="s">
        <v>89</v>
      </c>
      <c r="AW302" s="14" t="s">
        <v>29</v>
      </c>
      <c r="AX302" s="14" t="s">
        <v>74</v>
      </c>
      <c r="AY302" s="193" t="s">
        <v>258</v>
      </c>
    </row>
    <row r="303" spans="1:65" s="14" customFormat="1" ht="11.25">
      <c r="B303" s="192"/>
      <c r="D303" s="185" t="s">
        <v>266</v>
      </c>
      <c r="E303" s="193" t="s">
        <v>1</v>
      </c>
      <c r="F303" s="194" t="s">
        <v>516</v>
      </c>
      <c r="H303" s="195">
        <v>0.53</v>
      </c>
      <c r="I303" s="196"/>
      <c r="L303" s="192"/>
      <c r="M303" s="197"/>
      <c r="N303" s="198"/>
      <c r="O303" s="198"/>
      <c r="P303" s="198"/>
      <c r="Q303" s="198"/>
      <c r="R303" s="198"/>
      <c r="S303" s="198"/>
      <c r="T303" s="199"/>
      <c r="AT303" s="193" t="s">
        <v>266</v>
      </c>
      <c r="AU303" s="193" t="s">
        <v>89</v>
      </c>
      <c r="AV303" s="14" t="s">
        <v>89</v>
      </c>
      <c r="AW303" s="14" t="s">
        <v>29</v>
      </c>
      <c r="AX303" s="14" t="s">
        <v>74</v>
      </c>
      <c r="AY303" s="193" t="s">
        <v>258</v>
      </c>
    </row>
    <row r="304" spans="1:65" s="13" customFormat="1" ht="11.25">
      <c r="B304" s="184"/>
      <c r="D304" s="185" t="s">
        <v>266</v>
      </c>
      <c r="E304" s="186" t="s">
        <v>1</v>
      </c>
      <c r="F304" s="187" t="s">
        <v>517</v>
      </c>
      <c r="H304" s="186" t="s">
        <v>1</v>
      </c>
      <c r="I304" s="188"/>
      <c r="L304" s="184"/>
      <c r="M304" s="189"/>
      <c r="N304" s="190"/>
      <c r="O304" s="190"/>
      <c r="P304" s="190"/>
      <c r="Q304" s="190"/>
      <c r="R304" s="190"/>
      <c r="S304" s="190"/>
      <c r="T304" s="191"/>
      <c r="AT304" s="186" t="s">
        <v>266</v>
      </c>
      <c r="AU304" s="186" t="s">
        <v>89</v>
      </c>
      <c r="AV304" s="13" t="s">
        <v>82</v>
      </c>
      <c r="AW304" s="13" t="s">
        <v>29</v>
      </c>
      <c r="AX304" s="13" t="s">
        <v>74</v>
      </c>
      <c r="AY304" s="186" t="s">
        <v>258</v>
      </c>
    </row>
    <row r="305" spans="1:65" s="14" customFormat="1" ht="11.25">
      <c r="B305" s="192"/>
      <c r="D305" s="185" t="s">
        <v>266</v>
      </c>
      <c r="E305" s="193" t="s">
        <v>1</v>
      </c>
      <c r="F305" s="194" t="s">
        <v>518</v>
      </c>
      <c r="H305" s="195">
        <v>4.7629999999999999</v>
      </c>
      <c r="I305" s="196"/>
      <c r="L305" s="192"/>
      <c r="M305" s="197"/>
      <c r="N305" s="198"/>
      <c r="O305" s="198"/>
      <c r="P305" s="198"/>
      <c r="Q305" s="198"/>
      <c r="R305" s="198"/>
      <c r="S305" s="198"/>
      <c r="T305" s="199"/>
      <c r="AT305" s="193" t="s">
        <v>266</v>
      </c>
      <c r="AU305" s="193" t="s">
        <v>89</v>
      </c>
      <c r="AV305" s="14" t="s">
        <v>89</v>
      </c>
      <c r="AW305" s="14" t="s">
        <v>29</v>
      </c>
      <c r="AX305" s="14" t="s">
        <v>74</v>
      </c>
      <c r="AY305" s="193" t="s">
        <v>258</v>
      </c>
    </row>
    <row r="306" spans="1:65" s="14" customFormat="1" ht="11.25">
      <c r="B306" s="192"/>
      <c r="D306" s="185" t="s">
        <v>266</v>
      </c>
      <c r="E306" s="193" t="s">
        <v>1</v>
      </c>
      <c r="F306" s="194" t="s">
        <v>519</v>
      </c>
      <c r="H306" s="195">
        <v>2.6339999999999999</v>
      </c>
      <c r="I306" s="196"/>
      <c r="L306" s="192"/>
      <c r="M306" s="197"/>
      <c r="N306" s="198"/>
      <c r="O306" s="198"/>
      <c r="P306" s="198"/>
      <c r="Q306" s="198"/>
      <c r="R306" s="198"/>
      <c r="S306" s="198"/>
      <c r="T306" s="199"/>
      <c r="AT306" s="193" t="s">
        <v>266</v>
      </c>
      <c r="AU306" s="193" t="s">
        <v>89</v>
      </c>
      <c r="AV306" s="14" t="s">
        <v>89</v>
      </c>
      <c r="AW306" s="14" t="s">
        <v>29</v>
      </c>
      <c r="AX306" s="14" t="s">
        <v>74</v>
      </c>
      <c r="AY306" s="193" t="s">
        <v>258</v>
      </c>
    </row>
    <row r="307" spans="1:65" s="13" customFormat="1" ht="11.25">
      <c r="B307" s="184"/>
      <c r="D307" s="185" t="s">
        <v>266</v>
      </c>
      <c r="E307" s="186" t="s">
        <v>1</v>
      </c>
      <c r="F307" s="187" t="s">
        <v>520</v>
      </c>
      <c r="H307" s="186" t="s">
        <v>1</v>
      </c>
      <c r="I307" s="188"/>
      <c r="L307" s="184"/>
      <c r="M307" s="189"/>
      <c r="N307" s="190"/>
      <c r="O307" s="190"/>
      <c r="P307" s="190"/>
      <c r="Q307" s="190"/>
      <c r="R307" s="190"/>
      <c r="S307" s="190"/>
      <c r="T307" s="191"/>
      <c r="AT307" s="186" t="s">
        <v>266</v>
      </c>
      <c r="AU307" s="186" t="s">
        <v>89</v>
      </c>
      <c r="AV307" s="13" t="s">
        <v>82</v>
      </c>
      <c r="AW307" s="13" t="s">
        <v>29</v>
      </c>
      <c r="AX307" s="13" t="s">
        <v>74</v>
      </c>
      <c r="AY307" s="186" t="s">
        <v>258</v>
      </c>
    </row>
    <row r="308" spans="1:65" s="14" customFormat="1" ht="11.25">
      <c r="B308" s="192"/>
      <c r="D308" s="185" t="s">
        <v>266</v>
      </c>
      <c r="E308" s="193" t="s">
        <v>1</v>
      </c>
      <c r="F308" s="194" t="s">
        <v>521</v>
      </c>
      <c r="H308" s="195">
        <v>3.03</v>
      </c>
      <c r="I308" s="196"/>
      <c r="L308" s="192"/>
      <c r="M308" s="197"/>
      <c r="N308" s="198"/>
      <c r="O308" s="198"/>
      <c r="P308" s="198"/>
      <c r="Q308" s="198"/>
      <c r="R308" s="198"/>
      <c r="S308" s="198"/>
      <c r="T308" s="199"/>
      <c r="AT308" s="193" t="s">
        <v>266</v>
      </c>
      <c r="AU308" s="193" t="s">
        <v>89</v>
      </c>
      <c r="AV308" s="14" t="s">
        <v>89</v>
      </c>
      <c r="AW308" s="14" t="s">
        <v>29</v>
      </c>
      <c r="AX308" s="14" t="s">
        <v>74</v>
      </c>
      <c r="AY308" s="193" t="s">
        <v>258</v>
      </c>
    </row>
    <row r="309" spans="1:65" s="13" customFormat="1" ht="11.25">
      <c r="B309" s="184"/>
      <c r="D309" s="185" t="s">
        <v>266</v>
      </c>
      <c r="E309" s="186" t="s">
        <v>1</v>
      </c>
      <c r="F309" s="187" t="s">
        <v>522</v>
      </c>
      <c r="H309" s="186" t="s">
        <v>1</v>
      </c>
      <c r="I309" s="188"/>
      <c r="L309" s="184"/>
      <c r="M309" s="189"/>
      <c r="N309" s="190"/>
      <c r="O309" s="190"/>
      <c r="P309" s="190"/>
      <c r="Q309" s="190"/>
      <c r="R309" s="190"/>
      <c r="S309" s="190"/>
      <c r="T309" s="191"/>
      <c r="AT309" s="186" t="s">
        <v>266</v>
      </c>
      <c r="AU309" s="186" t="s">
        <v>89</v>
      </c>
      <c r="AV309" s="13" t="s">
        <v>82</v>
      </c>
      <c r="AW309" s="13" t="s">
        <v>29</v>
      </c>
      <c r="AX309" s="13" t="s">
        <v>74</v>
      </c>
      <c r="AY309" s="186" t="s">
        <v>258</v>
      </c>
    </row>
    <row r="310" spans="1:65" s="14" customFormat="1" ht="11.25">
      <c r="B310" s="192"/>
      <c r="D310" s="185" t="s">
        <v>266</v>
      </c>
      <c r="E310" s="193" t="s">
        <v>1</v>
      </c>
      <c r="F310" s="194" t="s">
        <v>523</v>
      </c>
      <c r="H310" s="195">
        <v>2.5409999999999999</v>
      </c>
      <c r="I310" s="196"/>
      <c r="L310" s="192"/>
      <c r="M310" s="197"/>
      <c r="N310" s="198"/>
      <c r="O310" s="198"/>
      <c r="P310" s="198"/>
      <c r="Q310" s="198"/>
      <c r="R310" s="198"/>
      <c r="S310" s="198"/>
      <c r="T310" s="199"/>
      <c r="AT310" s="193" t="s">
        <v>266</v>
      </c>
      <c r="AU310" s="193" t="s">
        <v>89</v>
      </c>
      <c r="AV310" s="14" t="s">
        <v>89</v>
      </c>
      <c r="AW310" s="14" t="s">
        <v>29</v>
      </c>
      <c r="AX310" s="14" t="s">
        <v>74</v>
      </c>
      <c r="AY310" s="193" t="s">
        <v>258</v>
      </c>
    </row>
    <row r="311" spans="1:65" s="14" customFormat="1" ht="11.25">
      <c r="B311" s="192"/>
      <c r="D311" s="185" t="s">
        <v>266</v>
      </c>
      <c r="E311" s="193" t="s">
        <v>1</v>
      </c>
      <c r="F311" s="194" t="s">
        <v>524</v>
      </c>
      <c r="H311" s="195">
        <v>0.60599999999999998</v>
      </c>
      <c r="I311" s="196"/>
      <c r="L311" s="192"/>
      <c r="M311" s="197"/>
      <c r="N311" s="198"/>
      <c r="O311" s="198"/>
      <c r="P311" s="198"/>
      <c r="Q311" s="198"/>
      <c r="R311" s="198"/>
      <c r="S311" s="198"/>
      <c r="T311" s="199"/>
      <c r="AT311" s="193" t="s">
        <v>266</v>
      </c>
      <c r="AU311" s="193" t="s">
        <v>89</v>
      </c>
      <c r="AV311" s="14" t="s">
        <v>89</v>
      </c>
      <c r="AW311" s="14" t="s">
        <v>29</v>
      </c>
      <c r="AX311" s="14" t="s">
        <v>74</v>
      </c>
      <c r="AY311" s="193" t="s">
        <v>258</v>
      </c>
    </row>
    <row r="312" spans="1:65" s="15" customFormat="1" ht="11.25">
      <c r="B312" s="200"/>
      <c r="D312" s="185" t="s">
        <v>266</v>
      </c>
      <c r="E312" s="201" t="s">
        <v>1</v>
      </c>
      <c r="F312" s="202" t="s">
        <v>280</v>
      </c>
      <c r="H312" s="203">
        <v>16.297999999999998</v>
      </c>
      <c r="I312" s="204"/>
      <c r="L312" s="200"/>
      <c r="M312" s="205"/>
      <c r="N312" s="206"/>
      <c r="O312" s="206"/>
      <c r="P312" s="206"/>
      <c r="Q312" s="206"/>
      <c r="R312" s="206"/>
      <c r="S312" s="206"/>
      <c r="T312" s="207"/>
      <c r="AT312" s="201" t="s">
        <v>266</v>
      </c>
      <c r="AU312" s="201" t="s">
        <v>89</v>
      </c>
      <c r="AV312" s="15" t="s">
        <v>264</v>
      </c>
      <c r="AW312" s="15" t="s">
        <v>29</v>
      </c>
      <c r="AX312" s="15" t="s">
        <v>82</v>
      </c>
      <c r="AY312" s="201" t="s">
        <v>258</v>
      </c>
    </row>
    <row r="313" spans="1:65" s="2" customFormat="1" ht="36" customHeight="1">
      <c r="A313" s="33"/>
      <c r="B313" s="169"/>
      <c r="C313" s="170" t="s">
        <v>525</v>
      </c>
      <c r="D313" s="170" t="s">
        <v>260</v>
      </c>
      <c r="E313" s="171" t="s">
        <v>526</v>
      </c>
      <c r="F313" s="172" t="s">
        <v>527</v>
      </c>
      <c r="G313" s="173" t="s">
        <v>528</v>
      </c>
      <c r="H313" s="174">
        <v>61.21</v>
      </c>
      <c r="I313" s="175"/>
      <c r="J313" s="174">
        <f>ROUND(I313*H313,3)</f>
        <v>0</v>
      </c>
      <c r="K313" s="176"/>
      <c r="L313" s="34"/>
      <c r="M313" s="177" t="s">
        <v>1</v>
      </c>
      <c r="N313" s="178" t="s">
        <v>40</v>
      </c>
      <c r="O313" s="59"/>
      <c r="P313" s="179">
        <f>O313*H313</f>
        <v>0</v>
      </c>
      <c r="Q313" s="179">
        <v>4.0000000000000003E-5</v>
      </c>
      <c r="R313" s="179">
        <f>Q313*H313</f>
        <v>2.4484000000000003E-3</v>
      </c>
      <c r="S313" s="179">
        <v>0</v>
      </c>
      <c r="T313" s="18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1" t="s">
        <v>264</v>
      </c>
      <c r="AT313" s="181" t="s">
        <v>260</v>
      </c>
      <c r="AU313" s="181" t="s">
        <v>89</v>
      </c>
      <c r="AY313" s="18" t="s">
        <v>258</v>
      </c>
      <c r="BE313" s="182">
        <f>IF(N313="základná",J313,0)</f>
        <v>0</v>
      </c>
      <c r="BF313" s="182">
        <f>IF(N313="znížená",J313,0)</f>
        <v>0</v>
      </c>
      <c r="BG313" s="182">
        <f>IF(N313="zákl. prenesená",J313,0)</f>
        <v>0</v>
      </c>
      <c r="BH313" s="182">
        <f>IF(N313="zníž. prenesená",J313,0)</f>
        <v>0</v>
      </c>
      <c r="BI313" s="182">
        <f>IF(N313="nulová",J313,0)</f>
        <v>0</v>
      </c>
      <c r="BJ313" s="18" t="s">
        <v>89</v>
      </c>
      <c r="BK313" s="183">
        <f>ROUND(I313*H313,3)</f>
        <v>0</v>
      </c>
      <c r="BL313" s="18" t="s">
        <v>264</v>
      </c>
      <c r="BM313" s="181" t="s">
        <v>529</v>
      </c>
    </row>
    <row r="314" spans="1:65" s="13" customFormat="1" ht="11.25">
      <c r="B314" s="184"/>
      <c r="D314" s="185" t="s">
        <v>266</v>
      </c>
      <c r="E314" s="186" t="s">
        <v>1</v>
      </c>
      <c r="F314" s="187" t="s">
        <v>530</v>
      </c>
      <c r="H314" s="186" t="s">
        <v>1</v>
      </c>
      <c r="I314" s="188"/>
      <c r="L314" s="184"/>
      <c r="M314" s="189"/>
      <c r="N314" s="190"/>
      <c r="O314" s="190"/>
      <c r="P314" s="190"/>
      <c r="Q314" s="190"/>
      <c r="R314" s="190"/>
      <c r="S314" s="190"/>
      <c r="T314" s="191"/>
      <c r="AT314" s="186" t="s">
        <v>266</v>
      </c>
      <c r="AU314" s="186" t="s">
        <v>89</v>
      </c>
      <c r="AV314" s="13" t="s">
        <v>82</v>
      </c>
      <c r="AW314" s="13" t="s">
        <v>29</v>
      </c>
      <c r="AX314" s="13" t="s">
        <v>74</v>
      </c>
      <c r="AY314" s="186" t="s">
        <v>258</v>
      </c>
    </row>
    <row r="315" spans="1:65" s="14" customFormat="1" ht="11.25">
      <c r="B315" s="192"/>
      <c r="D315" s="185" t="s">
        <v>266</v>
      </c>
      <c r="E315" s="193" t="s">
        <v>1</v>
      </c>
      <c r="F315" s="194" t="s">
        <v>531</v>
      </c>
      <c r="H315" s="195">
        <v>4.0999999999999996</v>
      </c>
      <c r="I315" s="196"/>
      <c r="L315" s="192"/>
      <c r="M315" s="197"/>
      <c r="N315" s="198"/>
      <c r="O315" s="198"/>
      <c r="P315" s="198"/>
      <c r="Q315" s="198"/>
      <c r="R315" s="198"/>
      <c r="S315" s="198"/>
      <c r="T315" s="199"/>
      <c r="AT315" s="193" t="s">
        <v>266</v>
      </c>
      <c r="AU315" s="193" t="s">
        <v>89</v>
      </c>
      <c r="AV315" s="14" t="s">
        <v>89</v>
      </c>
      <c r="AW315" s="14" t="s">
        <v>29</v>
      </c>
      <c r="AX315" s="14" t="s">
        <v>74</v>
      </c>
      <c r="AY315" s="193" t="s">
        <v>258</v>
      </c>
    </row>
    <row r="316" spans="1:65" s="13" customFormat="1" ht="11.25">
      <c r="B316" s="184"/>
      <c r="D316" s="185" t="s">
        <v>266</v>
      </c>
      <c r="E316" s="186" t="s">
        <v>1</v>
      </c>
      <c r="F316" s="187" t="s">
        <v>514</v>
      </c>
      <c r="H316" s="186" t="s">
        <v>1</v>
      </c>
      <c r="I316" s="188"/>
      <c r="L316" s="184"/>
      <c r="M316" s="189"/>
      <c r="N316" s="190"/>
      <c r="O316" s="190"/>
      <c r="P316" s="190"/>
      <c r="Q316" s="190"/>
      <c r="R316" s="190"/>
      <c r="S316" s="190"/>
      <c r="T316" s="191"/>
      <c r="AT316" s="186" t="s">
        <v>266</v>
      </c>
      <c r="AU316" s="186" t="s">
        <v>89</v>
      </c>
      <c r="AV316" s="13" t="s">
        <v>82</v>
      </c>
      <c r="AW316" s="13" t="s">
        <v>29</v>
      </c>
      <c r="AX316" s="13" t="s">
        <v>74</v>
      </c>
      <c r="AY316" s="186" t="s">
        <v>258</v>
      </c>
    </row>
    <row r="317" spans="1:65" s="14" customFormat="1" ht="11.25">
      <c r="B317" s="192"/>
      <c r="D317" s="185" t="s">
        <v>266</v>
      </c>
      <c r="E317" s="193" t="s">
        <v>1</v>
      </c>
      <c r="F317" s="194" t="s">
        <v>531</v>
      </c>
      <c r="H317" s="195">
        <v>4.0999999999999996</v>
      </c>
      <c r="I317" s="196"/>
      <c r="L317" s="192"/>
      <c r="M317" s="197"/>
      <c r="N317" s="198"/>
      <c r="O317" s="198"/>
      <c r="P317" s="198"/>
      <c r="Q317" s="198"/>
      <c r="R317" s="198"/>
      <c r="S317" s="198"/>
      <c r="T317" s="199"/>
      <c r="AT317" s="193" t="s">
        <v>266</v>
      </c>
      <c r="AU317" s="193" t="s">
        <v>89</v>
      </c>
      <c r="AV317" s="14" t="s">
        <v>89</v>
      </c>
      <c r="AW317" s="14" t="s">
        <v>29</v>
      </c>
      <c r="AX317" s="14" t="s">
        <v>74</v>
      </c>
      <c r="AY317" s="193" t="s">
        <v>258</v>
      </c>
    </row>
    <row r="318" spans="1:65" s="14" customFormat="1" ht="11.25">
      <c r="B318" s="192"/>
      <c r="D318" s="185" t="s">
        <v>266</v>
      </c>
      <c r="E318" s="193" t="s">
        <v>1</v>
      </c>
      <c r="F318" s="194" t="s">
        <v>532</v>
      </c>
      <c r="H318" s="195">
        <v>2.12</v>
      </c>
      <c r="I318" s="196"/>
      <c r="L318" s="192"/>
      <c r="M318" s="197"/>
      <c r="N318" s="198"/>
      <c r="O318" s="198"/>
      <c r="P318" s="198"/>
      <c r="Q318" s="198"/>
      <c r="R318" s="198"/>
      <c r="S318" s="198"/>
      <c r="T318" s="199"/>
      <c r="AT318" s="193" t="s">
        <v>266</v>
      </c>
      <c r="AU318" s="193" t="s">
        <v>89</v>
      </c>
      <c r="AV318" s="14" t="s">
        <v>89</v>
      </c>
      <c r="AW318" s="14" t="s">
        <v>29</v>
      </c>
      <c r="AX318" s="14" t="s">
        <v>74</v>
      </c>
      <c r="AY318" s="193" t="s">
        <v>258</v>
      </c>
    </row>
    <row r="319" spans="1:65" s="13" customFormat="1" ht="11.25">
      <c r="B319" s="184"/>
      <c r="D319" s="185" t="s">
        <v>266</v>
      </c>
      <c r="E319" s="186" t="s">
        <v>1</v>
      </c>
      <c r="F319" s="187" t="s">
        <v>517</v>
      </c>
      <c r="H319" s="186" t="s">
        <v>1</v>
      </c>
      <c r="I319" s="188"/>
      <c r="L319" s="184"/>
      <c r="M319" s="189"/>
      <c r="N319" s="190"/>
      <c r="O319" s="190"/>
      <c r="P319" s="190"/>
      <c r="Q319" s="190"/>
      <c r="R319" s="190"/>
      <c r="S319" s="190"/>
      <c r="T319" s="191"/>
      <c r="AT319" s="186" t="s">
        <v>266</v>
      </c>
      <c r="AU319" s="186" t="s">
        <v>89</v>
      </c>
      <c r="AV319" s="13" t="s">
        <v>82</v>
      </c>
      <c r="AW319" s="13" t="s">
        <v>29</v>
      </c>
      <c r="AX319" s="13" t="s">
        <v>74</v>
      </c>
      <c r="AY319" s="186" t="s">
        <v>258</v>
      </c>
    </row>
    <row r="320" spans="1:65" s="14" customFormat="1" ht="11.25">
      <c r="B320" s="192"/>
      <c r="D320" s="185" t="s">
        <v>266</v>
      </c>
      <c r="E320" s="193" t="s">
        <v>1</v>
      </c>
      <c r="F320" s="194" t="s">
        <v>533</v>
      </c>
      <c r="H320" s="195">
        <v>3.78</v>
      </c>
      <c r="I320" s="196"/>
      <c r="L320" s="192"/>
      <c r="M320" s="197"/>
      <c r="N320" s="198"/>
      <c r="O320" s="198"/>
      <c r="P320" s="198"/>
      <c r="Q320" s="198"/>
      <c r="R320" s="198"/>
      <c r="S320" s="198"/>
      <c r="T320" s="199"/>
      <c r="AT320" s="193" t="s">
        <v>266</v>
      </c>
      <c r="AU320" s="193" t="s">
        <v>89</v>
      </c>
      <c r="AV320" s="14" t="s">
        <v>89</v>
      </c>
      <c r="AW320" s="14" t="s">
        <v>29</v>
      </c>
      <c r="AX320" s="14" t="s">
        <v>74</v>
      </c>
      <c r="AY320" s="193" t="s">
        <v>258</v>
      </c>
    </row>
    <row r="321" spans="1:65" s="14" customFormat="1" ht="11.25">
      <c r="B321" s="192"/>
      <c r="D321" s="185" t="s">
        <v>266</v>
      </c>
      <c r="E321" s="193" t="s">
        <v>1</v>
      </c>
      <c r="F321" s="194" t="s">
        <v>534</v>
      </c>
      <c r="H321" s="195">
        <v>6.54</v>
      </c>
      <c r="I321" s="196"/>
      <c r="L321" s="192"/>
      <c r="M321" s="197"/>
      <c r="N321" s="198"/>
      <c r="O321" s="198"/>
      <c r="P321" s="198"/>
      <c r="Q321" s="198"/>
      <c r="R321" s="198"/>
      <c r="S321" s="198"/>
      <c r="T321" s="199"/>
      <c r="AT321" s="193" t="s">
        <v>266</v>
      </c>
      <c r="AU321" s="193" t="s">
        <v>89</v>
      </c>
      <c r="AV321" s="14" t="s">
        <v>89</v>
      </c>
      <c r="AW321" s="14" t="s">
        <v>29</v>
      </c>
      <c r="AX321" s="14" t="s">
        <v>74</v>
      </c>
      <c r="AY321" s="193" t="s">
        <v>258</v>
      </c>
    </row>
    <row r="322" spans="1:65" s="13" customFormat="1" ht="11.25">
      <c r="B322" s="184"/>
      <c r="D322" s="185" t="s">
        <v>266</v>
      </c>
      <c r="E322" s="186" t="s">
        <v>1</v>
      </c>
      <c r="F322" s="187" t="s">
        <v>520</v>
      </c>
      <c r="H322" s="186" t="s">
        <v>1</v>
      </c>
      <c r="I322" s="188"/>
      <c r="L322" s="184"/>
      <c r="M322" s="189"/>
      <c r="N322" s="190"/>
      <c r="O322" s="190"/>
      <c r="P322" s="190"/>
      <c r="Q322" s="190"/>
      <c r="R322" s="190"/>
      <c r="S322" s="190"/>
      <c r="T322" s="191"/>
      <c r="AT322" s="186" t="s">
        <v>266</v>
      </c>
      <c r="AU322" s="186" t="s">
        <v>89</v>
      </c>
      <c r="AV322" s="13" t="s">
        <v>82</v>
      </c>
      <c r="AW322" s="13" t="s">
        <v>29</v>
      </c>
      <c r="AX322" s="13" t="s">
        <v>74</v>
      </c>
      <c r="AY322" s="186" t="s">
        <v>258</v>
      </c>
    </row>
    <row r="323" spans="1:65" s="14" customFormat="1" ht="11.25">
      <c r="B323" s="192"/>
      <c r="D323" s="185" t="s">
        <v>266</v>
      </c>
      <c r="E323" s="193" t="s">
        <v>1</v>
      </c>
      <c r="F323" s="194" t="s">
        <v>535</v>
      </c>
      <c r="H323" s="195">
        <v>6.06</v>
      </c>
      <c r="I323" s="196"/>
      <c r="L323" s="192"/>
      <c r="M323" s="197"/>
      <c r="N323" s="198"/>
      <c r="O323" s="198"/>
      <c r="P323" s="198"/>
      <c r="Q323" s="198"/>
      <c r="R323" s="198"/>
      <c r="S323" s="198"/>
      <c r="T323" s="199"/>
      <c r="AT323" s="193" t="s">
        <v>266</v>
      </c>
      <c r="AU323" s="193" t="s">
        <v>89</v>
      </c>
      <c r="AV323" s="14" t="s">
        <v>89</v>
      </c>
      <c r="AW323" s="14" t="s">
        <v>29</v>
      </c>
      <c r="AX323" s="14" t="s">
        <v>74</v>
      </c>
      <c r="AY323" s="193" t="s">
        <v>258</v>
      </c>
    </row>
    <row r="324" spans="1:65" s="13" customFormat="1" ht="11.25">
      <c r="B324" s="184"/>
      <c r="D324" s="185" t="s">
        <v>266</v>
      </c>
      <c r="E324" s="186" t="s">
        <v>1</v>
      </c>
      <c r="F324" s="187" t="s">
        <v>522</v>
      </c>
      <c r="H324" s="186" t="s">
        <v>1</v>
      </c>
      <c r="I324" s="188"/>
      <c r="L324" s="184"/>
      <c r="M324" s="189"/>
      <c r="N324" s="190"/>
      <c r="O324" s="190"/>
      <c r="P324" s="190"/>
      <c r="Q324" s="190"/>
      <c r="R324" s="190"/>
      <c r="S324" s="190"/>
      <c r="T324" s="191"/>
      <c r="AT324" s="186" t="s">
        <v>266</v>
      </c>
      <c r="AU324" s="186" t="s">
        <v>89</v>
      </c>
      <c r="AV324" s="13" t="s">
        <v>82</v>
      </c>
      <c r="AW324" s="13" t="s">
        <v>29</v>
      </c>
      <c r="AX324" s="13" t="s">
        <v>74</v>
      </c>
      <c r="AY324" s="186" t="s">
        <v>258</v>
      </c>
    </row>
    <row r="325" spans="1:65" s="14" customFormat="1" ht="11.25">
      <c r="B325" s="192"/>
      <c r="D325" s="185" t="s">
        <v>266</v>
      </c>
      <c r="E325" s="193" t="s">
        <v>1</v>
      </c>
      <c r="F325" s="194" t="s">
        <v>536</v>
      </c>
      <c r="H325" s="195">
        <v>4.84</v>
      </c>
      <c r="I325" s="196"/>
      <c r="L325" s="192"/>
      <c r="M325" s="197"/>
      <c r="N325" s="198"/>
      <c r="O325" s="198"/>
      <c r="P325" s="198"/>
      <c r="Q325" s="198"/>
      <c r="R325" s="198"/>
      <c r="S325" s="198"/>
      <c r="T325" s="199"/>
      <c r="AT325" s="193" t="s">
        <v>266</v>
      </c>
      <c r="AU325" s="193" t="s">
        <v>89</v>
      </c>
      <c r="AV325" s="14" t="s">
        <v>89</v>
      </c>
      <c r="AW325" s="14" t="s">
        <v>29</v>
      </c>
      <c r="AX325" s="14" t="s">
        <v>74</v>
      </c>
      <c r="AY325" s="193" t="s">
        <v>258</v>
      </c>
    </row>
    <row r="326" spans="1:65" s="14" customFormat="1" ht="11.25">
      <c r="B326" s="192"/>
      <c r="D326" s="185" t="s">
        <v>266</v>
      </c>
      <c r="E326" s="193" t="s">
        <v>1</v>
      </c>
      <c r="F326" s="194" t="s">
        <v>537</v>
      </c>
      <c r="H326" s="195">
        <v>4.0999999999999996</v>
      </c>
      <c r="I326" s="196"/>
      <c r="L326" s="192"/>
      <c r="M326" s="197"/>
      <c r="N326" s="198"/>
      <c r="O326" s="198"/>
      <c r="P326" s="198"/>
      <c r="Q326" s="198"/>
      <c r="R326" s="198"/>
      <c r="S326" s="198"/>
      <c r="T326" s="199"/>
      <c r="AT326" s="193" t="s">
        <v>266</v>
      </c>
      <c r="AU326" s="193" t="s">
        <v>89</v>
      </c>
      <c r="AV326" s="14" t="s">
        <v>89</v>
      </c>
      <c r="AW326" s="14" t="s">
        <v>29</v>
      </c>
      <c r="AX326" s="14" t="s">
        <v>74</v>
      </c>
      <c r="AY326" s="193" t="s">
        <v>258</v>
      </c>
    </row>
    <row r="327" spans="1:65" s="14" customFormat="1" ht="11.25">
      <c r="B327" s="192"/>
      <c r="D327" s="185" t="s">
        <v>266</v>
      </c>
      <c r="E327" s="193" t="s">
        <v>1</v>
      </c>
      <c r="F327" s="194" t="s">
        <v>538</v>
      </c>
      <c r="H327" s="195">
        <v>4.83</v>
      </c>
      <c r="I327" s="196"/>
      <c r="L327" s="192"/>
      <c r="M327" s="197"/>
      <c r="N327" s="198"/>
      <c r="O327" s="198"/>
      <c r="P327" s="198"/>
      <c r="Q327" s="198"/>
      <c r="R327" s="198"/>
      <c r="S327" s="198"/>
      <c r="T327" s="199"/>
      <c r="AT327" s="193" t="s">
        <v>266</v>
      </c>
      <c r="AU327" s="193" t="s">
        <v>89</v>
      </c>
      <c r="AV327" s="14" t="s">
        <v>89</v>
      </c>
      <c r="AW327" s="14" t="s">
        <v>29</v>
      </c>
      <c r="AX327" s="14" t="s">
        <v>74</v>
      </c>
      <c r="AY327" s="193" t="s">
        <v>258</v>
      </c>
    </row>
    <row r="328" spans="1:65" s="14" customFormat="1" ht="11.25">
      <c r="B328" s="192"/>
      <c r="D328" s="185" t="s">
        <v>266</v>
      </c>
      <c r="E328" s="193" t="s">
        <v>1</v>
      </c>
      <c r="F328" s="194" t="s">
        <v>539</v>
      </c>
      <c r="H328" s="195">
        <v>2</v>
      </c>
      <c r="I328" s="196"/>
      <c r="L328" s="192"/>
      <c r="M328" s="197"/>
      <c r="N328" s="198"/>
      <c r="O328" s="198"/>
      <c r="P328" s="198"/>
      <c r="Q328" s="198"/>
      <c r="R328" s="198"/>
      <c r="S328" s="198"/>
      <c r="T328" s="199"/>
      <c r="AT328" s="193" t="s">
        <v>266</v>
      </c>
      <c r="AU328" s="193" t="s">
        <v>89</v>
      </c>
      <c r="AV328" s="14" t="s">
        <v>89</v>
      </c>
      <c r="AW328" s="14" t="s">
        <v>29</v>
      </c>
      <c r="AX328" s="14" t="s">
        <v>74</v>
      </c>
      <c r="AY328" s="193" t="s">
        <v>258</v>
      </c>
    </row>
    <row r="329" spans="1:65" s="14" customFormat="1" ht="11.25">
      <c r="B329" s="192"/>
      <c r="D329" s="185" t="s">
        <v>266</v>
      </c>
      <c r="E329" s="193" t="s">
        <v>1</v>
      </c>
      <c r="F329" s="194" t="s">
        <v>540</v>
      </c>
      <c r="H329" s="195">
        <v>4.0999999999999996</v>
      </c>
      <c r="I329" s="196"/>
      <c r="L329" s="192"/>
      <c r="M329" s="197"/>
      <c r="N329" s="198"/>
      <c r="O329" s="198"/>
      <c r="P329" s="198"/>
      <c r="Q329" s="198"/>
      <c r="R329" s="198"/>
      <c r="S329" s="198"/>
      <c r="T329" s="199"/>
      <c r="AT329" s="193" t="s">
        <v>266</v>
      </c>
      <c r="AU329" s="193" t="s">
        <v>89</v>
      </c>
      <c r="AV329" s="14" t="s">
        <v>89</v>
      </c>
      <c r="AW329" s="14" t="s">
        <v>29</v>
      </c>
      <c r="AX329" s="14" t="s">
        <v>74</v>
      </c>
      <c r="AY329" s="193" t="s">
        <v>258</v>
      </c>
    </row>
    <row r="330" spans="1:65" s="14" customFormat="1" ht="11.25">
      <c r="B330" s="192"/>
      <c r="D330" s="185" t="s">
        <v>266</v>
      </c>
      <c r="E330" s="193" t="s">
        <v>1</v>
      </c>
      <c r="F330" s="194" t="s">
        <v>541</v>
      </c>
      <c r="H330" s="195">
        <v>8.1999999999999993</v>
      </c>
      <c r="I330" s="196"/>
      <c r="L330" s="192"/>
      <c r="M330" s="197"/>
      <c r="N330" s="198"/>
      <c r="O330" s="198"/>
      <c r="P330" s="198"/>
      <c r="Q330" s="198"/>
      <c r="R330" s="198"/>
      <c r="S330" s="198"/>
      <c r="T330" s="199"/>
      <c r="AT330" s="193" t="s">
        <v>266</v>
      </c>
      <c r="AU330" s="193" t="s">
        <v>89</v>
      </c>
      <c r="AV330" s="14" t="s">
        <v>89</v>
      </c>
      <c r="AW330" s="14" t="s">
        <v>29</v>
      </c>
      <c r="AX330" s="14" t="s">
        <v>74</v>
      </c>
      <c r="AY330" s="193" t="s">
        <v>258</v>
      </c>
    </row>
    <row r="331" spans="1:65" s="14" customFormat="1" ht="11.25">
      <c r="B331" s="192"/>
      <c r="D331" s="185" t="s">
        <v>266</v>
      </c>
      <c r="E331" s="193" t="s">
        <v>1</v>
      </c>
      <c r="F331" s="194" t="s">
        <v>542</v>
      </c>
      <c r="H331" s="195">
        <v>3.94</v>
      </c>
      <c r="I331" s="196"/>
      <c r="L331" s="192"/>
      <c r="M331" s="197"/>
      <c r="N331" s="198"/>
      <c r="O331" s="198"/>
      <c r="P331" s="198"/>
      <c r="Q331" s="198"/>
      <c r="R331" s="198"/>
      <c r="S331" s="198"/>
      <c r="T331" s="199"/>
      <c r="AT331" s="193" t="s">
        <v>266</v>
      </c>
      <c r="AU331" s="193" t="s">
        <v>89</v>
      </c>
      <c r="AV331" s="14" t="s">
        <v>89</v>
      </c>
      <c r="AW331" s="14" t="s">
        <v>29</v>
      </c>
      <c r="AX331" s="14" t="s">
        <v>74</v>
      </c>
      <c r="AY331" s="193" t="s">
        <v>258</v>
      </c>
    </row>
    <row r="332" spans="1:65" s="14" customFormat="1" ht="11.25">
      <c r="B332" s="192"/>
      <c r="D332" s="185" t="s">
        <v>266</v>
      </c>
      <c r="E332" s="193" t="s">
        <v>1</v>
      </c>
      <c r="F332" s="194" t="s">
        <v>543</v>
      </c>
      <c r="H332" s="195">
        <v>2.5</v>
      </c>
      <c r="I332" s="196"/>
      <c r="L332" s="192"/>
      <c r="M332" s="197"/>
      <c r="N332" s="198"/>
      <c r="O332" s="198"/>
      <c r="P332" s="198"/>
      <c r="Q332" s="198"/>
      <c r="R332" s="198"/>
      <c r="S332" s="198"/>
      <c r="T332" s="199"/>
      <c r="AT332" s="193" t="s">
        <v>266</v>
      </c>
      <c r="AU332" s="193" t="s">
        <v>89</v>
      </c>
      <c r="AV332" s="14" t="s">
        <v>89</v>
      </c>
      <c r="AW332" s="14" t="s">
        <v>29</v>
      </c>
      <c r="AX332" s="14" t="s">
        <v>74</v>
      </c>
      <c r="AY332" s="193" t="s">
        <v>258</v>
      </c>
    </row>
    <row r="333" spans="1:65" s="15" customFormat="1" ht="11.25">
      <c r="B333" s="200"/>
      <c r="D333" s="185" t="s">
        <v>266</v>
      </c>
      <c r="E333" s="201" t="s">
        <v>1</v>
      </c>
      <c r="F333" s="202" t="s">
        <v>280</v>
      </c>
      <c r="H333" s="203">
        <v>61.21</v>
      </c>
      <c r="I333" s="204"/>
      <c r="L333" s="200"/>
      <c r="M333" s="205"/>
      <c r="N333" s="206"/>
      <c r="O333" s="206"/>
      <c r="P333" s="206"/>
      <c r="Q333" s="206"/>
      <c r="R333" s="206"/>
      <c r="S333" s="206"/>
      <c r="T333" s="207"/>
      <c r="AT333" s="201" t="s">
        <v>266</v>
      </c>
      <c r="AU333" s="201" t="s">
        <v>89</v>
      </c>
      <c r="AV333" s="15" t="s">
        <v>264</v>
      </c>
      <c r="AW333" s="15" t="s">
        <v>29</v>
      </c>
      <c r="AX333" s="15" t="s">
        <v>82</v>
      </c>
      <c r="AY333" s="201" t="s">
        <v>258</v>
      </c>
    </row>
    <row r="334" spans="1:65" s="2" customFormat="1" ht="24" customHeight="1">
      <c r="A334" s="33"/>
      <c r="B334" s="169"/>
      <c r="C334" s="170" t="s">
        <v>544</v>
      </c>
      <c r="D334" s="170" t="s">
        <v>260</v>
      </c>
      <c r="E334" s="171" t="s">
        <v>545</v>
      </c>
      <c r="F334" s="172" t="s">
        <v>546</v>
      </c>
      <c r="G334" s="173" t="s">
        <v>263</v>
      </c>
      <c r="H334" s="174">
        <v>3.71</v>
      </c>
      <c r="I334" s="175"/>
      <c r="J334" s="174">
        <f>ROUND(I334*H334,3)</f>
        <v>0</v>
      </c>
      <c r="K334" s="176"/>
      <c r="L334" s="34"/>
      <c r="M334" s="177" t="s">
        <v>1</v>
      </c>
      <c r="N334" s="178" t="s">
        <v>40</v>
      </c>
      <c r="O334" s="59"/>
      <c r="P334" s="179">
        <f>O334*H334</f>
        <v>0</v>
      </c>
      <c r="Q334" s="179">
        <v>0.25548999999999999</v>
      </c>
      <c r="R334" s="179">
        <f>Q334*H334</f>
        <v>0.94786789999999999</v>
      </c>
      <c r="S334" s="179">
        <v>0</v>
      </c>
      <c r="T334" s="18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1" t="s">
        <v>264</v>
      </c>
      <c r="AT334" s="181" t="s">
        <v>260</v>
      </c>
      <c r="AU334" s="181" t="s">
        <v>89</v>
      </c>
      <c r="AY334" s="18" t="s">
        <v>258</v>
      </c>
      <c r="BE334" s="182">
        <f>IF(N334="základná",J334,0)</f>
        <v>0</v>
      </c>
      <c r="BF334" s="182">
        <f>IF(N334="znížená",J334,0)</f>
        <v>0</v>
      </c>
      <c r="BG334" s="182">
        <f>IF(N334="zákl. prenesená",J334,0)</f>
        <v>0</v>
      </c>
      <c r="BH334" s="182">
        <f>IF(N334="zníž. prenesená",J334,0)</f>
        <v>0</v>
      </c>
      <c r="BI334" s="182">
        <f>IF(N334="nulová",J334,0)</f>
        <v>0</v>
      </c>
      <c r="BJ334" s="18" t="s">
        <v>89</v>
      </c>
      <c r="BK334" s="183">
        <f>ROUND(I334*H334,3)</f>
        <v>0</v>
      </c>
      <c r="BL334" s="18" t="s">
        <v>264</v>
      </c>
      <c r="BM334" s="181" t="s">
        <v>547</v>
      </c>
    </row>
    <row r="335" spans="1:65" s="13" customFormat="1" ht="11.25">
      <c r="B335" s="184"/>
      <c r="D335" s="185" t="s">
        <v>266</v>
      </c>
      <c r="E335" s="186" t="s">
        <v>1</v>
      </c>
      <c r="F335" s="187" t="s">
        <v>548</v>
      </c>
      <c r="H335" s="186" t="s">
        <v>1</v>
      </c>
      <c r="I335" s="188"/>
      <c r="L335" s="184"/>
      <c r="M335" s="189"/>
      <c r="N335" s="190"/>
      <c r="O335" s="190"/>
      <c r="P335" s="190"/>
      <c r="Q335" s="190"/>
      <c r="R335" s="190"/>
      <c r="S335" s="190"/>
      <c r="T335" s="191"/>
      <c r="AT335" s="186" t="s">
        <v>266</v>
      </c>
      <c r="AU335" s="186" t="s">
        <v>89</v>
      </c>
      <c r="AV335" s="13" t="s">
        <v>82</v>
      </c>
      <c r="AW335" s="13" t="s">
        <v>29</v>
      </c>
      <c r="AX335" s="13" t="s">
        <v>74</v>
      </c>
      <c r="AY335" s="186" t="s">
        <v>258</v>
      </c>
    </row>
    <row r="336" spans="1:65" s="14" customFormat="1" ht="11.25">
      <c r="B336" s="192"/>
      <c r="D336" s="185" t="s">
        <v>266</v>
      </c>
      <c r="E336" s="193" t="s">
        <v>1</v>
      </c>
      <c r="F336" s="194" t="s">
        <v>549</v>
      </c>
      <c r="H336" s="195">
        <v>3.71</v>
      </c>
      <c r="I336" s="196"/>
      <c r="L336" s="192"/>
      <c r="M336" s="197"/>
      <c r="N336" s="198"/>
      <c r="O336" s="198"/>
      <c r="P336" s="198"/>
      <c r="Q336" s="198"/>
      <c r="R336" s="198"/>
      <c r="S336" s="198"/>
      <c r="T336" s="199"/>
      <c r="AT336" s="193" t="s">
        <v>266</v>
      </c>
      <c r="AU336" s="193" t="s">
        <v>89</v>
      </c>
      <c r="AV336" s="14" t="s">
        <v>89</v>
      </c>
      <c r="AW336" s="14" t="s">
        <v>29</v>
      </c>
      <c r="AX336" s="14" t="s">
        <v>82</v>
      </c>
      <c r="AY336" s="193" t="s">
        <v>258</v>
      </c>
    </row>
    <row r="337" spans="1:65" s="2" customFormat="1" ht="24" customHeight="1">
      <c r="A337" s="33"/>
      <c r="B337" s="169"/>
      <c r="C337" s="170" t="s">
        <v>550</v>
      </c>
      <c r="D337" s="170" t="s">
        <v>260</v>
      </c>
      <c r="E337" s="171" t="s">
        <v>551</v>
      </c>
      <c r="F337" s="172" t="s">
        <v>552</v>
      </c>
      <c r="G337" s="173" t="s">
        <v>275</v>
      </c>
      <c r="H337" s="174">
        <v>3.3559999999999999</v>
      </c>
      <c r="I337" s="175"/>
      <c r="J337" s="174">
        <f>ROUND(I337*H337,3)</f>
        <v>0</v>
      </c>
      <c r="K337" s="176"/>
      <c r="L337" s="34"/>
      <c r="M337" s="177" t="s">
        <v>1</v>
      </c>
      <c r="N337" s="178" t="s">
        <v>40</v>
      </c>
      <c r="O337" s="59"/>
      <c r="P337" s="179">
        <f>O337*H337</f>
        <v>0</v>
      </c>
      <c r="Q337" s="179">
        <v>2.4761299999999999</v>
      </c>
      <c r="R337" s="179">
        <f>Q337*H337</f>
        <v>8.3098922799999997</v>
      </c>
      <c r="S337" s="179">
        <v>0</v>
      </c>
      <c r="T337" s="18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1" t="s">
        <v>264</v>
      </c>
      <c r="AT337" s="181" t="s">
        <v>260</v>
      </c>
      <c r="AU337" s="181" t="s">
        <v>89</v>
      </c>
      <c r="AY337" s="18" t="s">
        <v>258</v>
      </c>
      <c r="BE337" s="182">
        <f>IF(N337="základná",J337,0)</f>
        <v>0</v>
      </c>
      <c r="BF337" s="182">
        <f>IF(N337="znížená",J337,0)</f>
        <v>0</v>
      </c>
      <c r="BG337" s="182">
        <f>IF(N337="zákl. prenesená",J337,0)</f>
        <v>0</v>
      </c>
      <c r="BH337" s="182">
        <f>IF(N337="zníž. prenesená",J337,0)</f>
        <v>0</v>
      </c>
      <c r="BI337" s="182">
        <f>IF(N337="nulová",J337,0)</f>
        <v>0</v>
      </c>
      <c r="BJ337" s="18" t="s">
        <v>89</v>
      </c>
      <c r="BK337" s="183">
        <f>ROUND(I337*H337,3)</f>
        <v>0</v>
      </c>
      <c r="BL337" s="18" t="s">
        <v>264</v>
      </c>
      <c r="BM337" s="181" t="s">
        <v>553</v>
      </c>
    </row>
    <row r="338" spans="1:65" s="13" customFormat="1" ht="11.25">
      <c r="B338" s="184"/>
      <c r="D338" s="185" t="s">
        <v>266</v>
      </c>
      <c r="E338" s="186" t="s">
        <v>1</v>
      </c>
      <c r="F338" s="187" t="s">
        <v>554</v>
      </c>
      <c r="H338" s="186" t="s">
        <v>1</v>
      </c>
      <c r="I338" s="188"/>
      <c r="L338" s="184"/>
      <c r="M338" s="189"/>
      <c r="N338" s="190"/>
      <c r="O338" s="190"/>
      <c r="P338" s="190"/>
      <c r="Q338" s="190"/>
      <c r="R338" s="190"/>
      <c r="S338" s="190"/>
      <c r="T338" s="191"/>
      <c r="AT338" s="186" t="s">
        <v>266</v>
      </c>
      <c r="AU338" s="186" t="s">
        <v>89</v>
      </c>
      <c r="AV338" s="13" t="s">
        <v>82</v>
      </c>
      <c r="AW338" s="13" t="s">
        <v>29</v>
      </c>
      <c r="AX338" s="13" t="s">
        <v>74</v>
      </c>
      <c r="AY338" s="186" t="s">
        <v>258</v>
      </c>
    </row>
    <row r="339" spans="1:65" s="14" customFormat="1" ht="11.25">
      <c r="B339" s="192"/>
      <c r="D339" s="185" t="s">
        <v>266</v>
      </c>
      <c r="E339" s="193" t="s">
        <v>1</v>
      </c>
      <c r="F339" s="194" t="s">
        <v>555</v>
      </c>
      <c r="H339" s="195">
        <v>1.1659999999999999</v>
      </c>
      <c r="I339" s="196"/>
      <c r="L339" s="192"/>
      <c r="M339" s="197"/>
      <c r="N339" s="198"/>
      <c r="O339" s="198"/>
      <c r="P339" s="198"/>
      <c r="Q339" s="198"/>
      <c r="R339" s="198"/>
      <c r="S339" s="198"/>
      <c r="T339" s="199"/>
      <c r="AT339" s="193" t="s">
        <v>266</v>
      </c>
      <c r="AU339" s="193" t="s">
        <v>89</v>
      </c>
      <c r="AV339" s="14" t="s">
        <v>89</v>
      </c>
      <c r="AW339" s="14" t="s">
        <v>29</v>
      </c>
      <c r="AX339" s="14" t="s">
        <v>74</v>
      </c>
      <c r="AY339" s="193" t="s">
        <v>258</v>
      </c>
    </row>
    <row r="340" spans="1:65" s="14" customFormat="1" ht="11.25">
      <c r="B340" s="192"/>
      <c r="D340" s="185" t="s">
        <v>266</v>
      </c>
      <c r="E340" s="193" t="s">
        <v>1</v>
      </c>
      <c r="F340" s="194" t="s">
        <v>556</v>
      </c>
      <c r="H340" s="195">
        <v>2.19</v>
      </c>
      <c r="I340" s="196"/>
      <c r="L340" s="192"/>
      <c r="M340" s="197"/>
      <c r="N340" s="198"/>
      <c r="O340" s="198"/>
      <c r="P340" s="198"/>
      <c r="Q340" s="198"/>
      <c r="R340" s="198"/>
      <c r="S340" s="198"/>
      <c r="T340" s="199"/>
      <c r="AT340" s="193" t="s">
        <v>266</v>
      </c>
      <c r="AU340" s="193" t="s">
        <v>89</v>
      </c>
      <c r="AV340" s="14" t="s">
        <v>89</v>
      </c>
      <c r="AW340" s="14" t="s">
        <v>29</v>
      </c>
      <c r="AX340" s="14" t="s">
        <v>74</v>
      </c>
      <c r="AY340" s="193" t="s">
        <v>258</v>
      </c>
    </row>
    <row r="341" spans="1:65" s="15" customFormat="1" ht="11.25">
      <c r="B341" s="200"/>
      <c r="D341" s="185" t="s">
        <v>266</v>
      </c>
      <c r="E341" s="201" t="s">
        <v>1</v>
      </c>
      <c r="F341" s="202" t="s">
        <v>280</v>
      </c>
      <c r="H341" s="203">
        <v>3.3559999999999999</v>
      </c>
      <c r="I341" s="204"/>
      <c r="L341" s="200"/>
      <c r="M341" s="205"/>
      <c r="N341" s="206"/>
      <c r="O341" s="206"/>
      <c r="P341" s="206"/>
      <c r="Q341" s="206"/>
      <c r="R341" s="206"/>
      <c r="S341" s="206"/>
      <c r="T341" s="207"/>
      <c r="AT341" s="201" t="s">
        <v>266</v>
      </c>
      <c r="AU341" s="201" t="s">
        <v>89</v>
      </c>
      <c r="AV341" s="15" t="s">
        <v>264</v>
      </c>
      <c r="AW341" s="15" t="s">
        <v>29</v>
      </c>
      <c r="AX341" s="15" t="s">
        <v>82</v>
      </c>
      <c r="AY341" s="201" t="s">
        <v>258</v>
      </c>
    </row>
    <row r="342" spans="1:65" s="2" customFormat="1" ht="24" customHeight="1">
      <c r="A342" s="33"/>
      <c r="B342" s="169"/>
      <c r="C342" s="170" t="s">
        <v>557</v>
      </c>
      <c r="D342" s="170" t="s">
        <v>260</v>
      </c>
      <c r="E342" s="171" t="s">
        <v>558</v>
      </c>
      <c r="F342" s="172" t="s">
        <v>559</v>
      </c>
      <c r="G342" s="173" t="s">
        <v>263</v>
      </c>
      <c r="H342" s="174">
        <v>15.581</v>
      </c>
      <c r="I342" s="175"/>
      <c r="J342" s="174">
        <f>ROUND(I342*H342,3)</f>
        <v>0</v>
      </c>
      <c r="K342" s="176"/>
      <c r="L342" s="34"/>
      <c r="M342" s="177" t="s">
        <v>1</v>
      </c>
      <c r="N342" s="178" t="s">
        <v>40</v>
      </c>
      <c r="O342" s="59"/>
      <c r="P342" s="179">
        <f>O342*H342</f>
        <v>0</v>
      </c>
      <c r="Q342" s="179">
        <v>4.2199999999999998E-3</v>
      </c>
      <c r="R342" s="179">
        <f>Q342*H342</f>
        <v>6.5751819999999989E-2</v>
      </c>
      <c r="S342" s="179">
        <v>0</v>
      </c>
      <c r="T342" s="180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1" t="s">
        <v>264</v>
      </c>
      <c r="AT342" s="181" t="s">
        <v>260</v>
      </c>
      <c r="AU342" s="181" t="s">
        <v>89</v>
      </c>
      <c r="AY342" s="18" t="s">
        <v>258</v>
      </c>
      <c r="BE342" s="182">
        <f>IF(N342="základná",J342,0)</f>
        <v>0</v>
      </c>
      <c r="BF342" s="182">
        <f>IF(N342="znížená",J342,0)</f>
        <v>0</v>
      </c>
      <c r="BG342" s="182">
        <f>IF(N342="zákl. prenesená",J342,0)</f>
        <v>0</v>
      </c>
      <c r="BH342" s="182">
        <f>IF(N342="zníž. prenesená",J342,0)</f>
        <v>0</v>
      </c>
      <c r="BI342" s="182">
        <f>IF(N342="nulová",J342,0)</f>
        <v>0</v>
      </c>
      <c r="BJ342" s="18" t="s">
        <v>89</v>
      </c>
      <c r="BK342" s="183">
        <f>ROUND(I342*H342,3)</f>
        <v>0</v>
      </c>
      <c r="BL342" s="18" t="s">
        <v>264</v>
      </c>
      <c r="BM342" s="181" t="s">
        <v>560</v>
      </c>
    </row>
    <row r="343" spans="1:65" s="14" customFormat="1" ht="11.25">
      <c r="B343" s="192"/>
      <c r="D343" s="185" t="s">
        <v>266</v>
      </c>
      <c r="E343" s="193" t="s">
        <v>1</v>
      </c>
      <c r="F343" s="194" t="s">
        <v>561</v>
      </c>
      <c r="H343" s="195">
        <v>7.548</v>
      </c>
      <c r="I343" s="196"/>
      <c r="L343" s="192"/>
      <c r="M343" s="197"/>
      <c r="N343" s="198"/>
      <c r="O343" s="198"/>
      <c r="P343" s="198"/>
      <c r="Q343" s="198"/>
      <c r="R343" s="198"/>
      <c r="S343" s="198"/>
      <c r="T343" s="199"/>
      <c r="AT343" s="193" t="s">
        <v>266</v>
      </c>
      <c r="AU343" s="193" t="s">
        <v>89</v>
      </c>
      <c r="AV343" s="14" t="s">
        <v>89</v>
      </c>
      <c r="AW343" s="14" t="s">
        <v>29</v>
      </c>
      <c r="AX343" s="14" t="s">
        <v>74</v>
      </c>
      <c r="AY343" s="193" t="s">
        <v>258</v>
      </c>
    </row>
    <row r="344" spans="1:65" s="14" customFormat="1" ht="11.25">
      <c r="B344" s="192"/>
      <c r="D344" s="185" t="s">
        <v>266</v>
      </c>
      <c r="E344" s="193" t="s">
        <v>1</v>
      </c>
      <c r="F344" s="194" t="s">
        <v>562</v>
      </c>
      <c r="H344" s="195">
        <v>8.0329999999999995</v>
      </c>
      <c r="I344" s="196"/>
      <c r="L344" s="192"/>
      <c r="M344" s="197"/>
      <c r="N344" s="198"/>
      <c r="O344" s="198"/>
      <c r="P344" s="198"/>
      <c r="Q344" s="198"/>
      <c r="R344" s="198"/>
      <c r="S344" s="198"/>
      <c r="T344" s="199"/>
      <c r="AT344" s="193" t="s">
        <v>266</v>
      </c>
      <c r="AU344" s="193" t="s">
        <v>89</v>
      </c>
      <c r="AV344" s="14" t="s">
        <v>89</v>
      </c>
      <c r="AW344" s="14" t="s">
        <v>29</v>
      </c>
      <c r="AX344" s="14" t="s">
        <v>74</v>
      </c>
      <c r="AY344" s="193" t="s">
        <v>258</v>
      </c>
    </row>
    <row r="345" spans="1:65" s="15" customFormat="1" ht="11.25">
      <c r="B345" s="200"/>
      <c r="D345" s="185" t="s">
        <v>266</v>
      </c>
      <c r="E345" s="201" t="s">
        <v>1</v>
      </c>
      <c r="F345" s="202" t="s">
        <v>280</v>
      </c>
      <c r="H345" s="203">
        <v>15.581</v>
      </c>
      <c r="I345" s="204"/>
      <c r="L345" s="200"/>
      <c r="M345" s="205"/>
      <c r="N345" s="206"/>
      <c r="O345" s="206"/>
      <c r="P345" s="206"/>
      <c r="Q345" s="206"/>
      <c r="R345" s="206"/>
      <c r="S345" s="206"/>
      <c r="T345" s="207"/>
      <c r="AT345" s="201" t="s">
        <v>266</v>
      </c>
      <c r="AU345" s="201" t="s">
        <v>89</v>
      </c>
      <c r="AV345" s="15" t="s">
        <v>264</v>
      </c>
      <c r="AW345" s="15" t="s">
        <v>29</v>
      </c>
      <c r="AX345" s="15" t="s">
        <v>82</v>
      </c>
      <c r="AY345" s="201" t="s">
        <v>258</v>
      </c>
    </row>
    <row r="346" spans="1:65" s="2" customFormat="1" ht="24" customHeight="1">
      <c r="A346" s="33"/>
      <c r="B346" s="169"/>
      <c r="C346" s="170" t="s">
        <v>563</v>
      </c>
      <c r="D346" s="170" t="s">
        <v>260</v>
      </c>
      <c r="E346" s="171" t="s">
        <v>564</v>
      </c>
      <c r="F346" s="172" t="s">
        <v>565</v>
      </c>
      <c r="G346" s="173" t="s">
        <v>263</v>
      </c>
      <c r="H346" s="174">
        <v>15.581</v>
      </c>
      <c r="I346" s="175"/>
      <c r="J346" s="174">
        <f>ROUND(I346*H346,3)</f>
        <v>0</v>
      </c>
      <c r="K346" s="176"/>
      <c r="L346" s="34"/>
      <c r="M346" s="177" t="s">
        <v>1</v>
      </c>
      <c r="N346" s="178" t="s">
        <v>40</v>
      </c>
      <c r="O346" s="59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1" t="s">
        <v>264</v>
      </c>
      <c r="AT346" s="181" t="s">
        <v>260</v>
      </c>
      <c r="AU346" s="181" t="s">
        <v>89</v>
      </c>
      <c r="AY346" s="18" t="s">
        <v>258</v>
      </c>
      <c r="BE346" s="182">
        <f>IF(N346="základná",J346,0)</f>
        <v>0</v>
      </c>
      <c r="BF346" s="182">
        <f>IF(N346="znížená",J346,0)</f>
        <v>0</v>
      </c>
      <c r="BG346" s="182">
        <f>IF(N346="zákl. prenesená",J346,0)</f>
        <v>0</v>
      </c>
      <c r="BH346" s="182">
        <f>IF(N346="zníž. prenesená",J346,0)</f>
        <v>0</v>
      </c>
      <c r="BI346" s="182">
        <f>IF(N346="nulová",J346,0)</f>
        <v>0</v>
      </c>
      <c r="BJ346" s="18" t="s">
        <v>89</v>
      </c>
      <c r="BK346" s="183">
        <f>ROUND(I346*H346,3)</f>
        <v>0</v>
      </c>
      <c r="BL346" s="18" t="s">
        <v>264</v>
      </c>
      <c r="BM346" s="181" t="s">
        <v>566</v>
      </c>
    </row>
    <row r="347" spans="1:65" s="2" customFormat="1" ht="16.5" customHeight="1">
      <c r="A347" s="33"/>
      <c r="B347" s="169"/>
      <c r="C347" s="170" t="s">
        <v>567</v>
      </c>
      <c r="D347" s="170" t="s">
        <v>260</v>
      </c>
      <c r="E347" s="171" t="s">
        <v>568</v>
      </c>
      <c r="F347" s="172" t="s">
        <v>569</v>
      </c>
      <c r="G347" s="173" t="s">
        <v>323</v>
      </c>
      <c r="H347" s="174">
        <v>0.245</v>
      </c>
      <c r="I347" s="175"/>
      <c r="J347" s="174">
        <f>ROUND(I347*H347,3)</f>
        <v>0</v>
      </c>
      <c r="K347" s="176"/>
      <c r="L347" s="34"/>
      <c r="M347" s="177" t="s">
        <v>1</v>
      </c>
      <c r="N347" s="178" t="s">
        <v>40</v>
      </c>
      <c r="O347" s="59"/>
      <c r="P347" s="179">
        <f>O347*H347</f>
        <v>0</v>
      </c>
      <c r="Q347" s="179">
        <v>1.0128999999999999</v>
      </c>
      <c r="R347" s="179">
        <f>Q347*H347</f>
        <v>0.24816049999999998</v>
      </c>
      <c r="S347" s="179">
        <v>0</v>
      </c>
      <c r="T347" s="180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1" t="s">
        <v>264</v>
      </c>
      <c r="AT347" s="181" t="s">
        <v>260</v>
      </c>
      <c r="AU347" s="181" t="s">
        <v>89</v>
      </c>
      <c r="AY347" s="18" t="s">
        <v>258</v>
      </c>
      <c r="BE347" s="182">
        <f>IF(N347="základná",J347,0)</f>
        <v>0</v>
      </c>
      <c r="BF347" s="182">
        <f>IF(N347="znížená",J347,0)</f>
        <v>0</v>
      </c>
      <c r="BG347" s="182">
        <f>IF(N347="zákl. prenesená",J347,0)</f>
        <v>0</v>
      </c>
      <c r="BH347" s="182">
        <f>IF(N347="zníž. prenesená",J347,0)</f>
        <v>0</v>
      </c>
      <c r="BI347" s="182">
        <f>IF(N347="nulová",J347,0)</f>
        <v>0</v>
      </c>
      <c r="BJ347" s="18" t="s">
        <v>89</v>
      </c>
      <c r="BK347" s="183">
        <f>ROUND(I347*H347,3)</f>
        <v>0</v>
      </c>
      <c r="BL347" s="18" t="s">
        <v>264</v>
      </c>
      <c r="BM347" s="181" t="s">
        <v>570</v>
      </c>
    </row>
    <row r="348" spans="1:65" s="14" customFormat="1" ht="11.25">
      <c r="B348" s="192"/>
      <c r="D348" s="185" t="s">
        <v>266</v>
      </c>
      <c r="E348" s="193" t="s">
        <v>1</v>
      </c>
      <c r="F348" s="194" t="s">
        <v>571</v>
      </c>
      <c r="H348" s="195">
        <v>0.245</v>
      </c>
      <c r="I348" s="196"/>
      <c r="L348" s="192"/>
      <c r="M348" s="197"/>
      <c r="N348" s="198"/>
      <c r="O348" s="198"/>
      <c r="P348" s="198"/>
      <c r="Q348" s="198"/>
      <c r="R348" s="198"/>
      <c r="S348" s="198"/>
      <c r="T348" s="199"/>
      <c r="AT348" s="193" t="s">
        <v>266</v>
      </c>
      <c r="AU348" s="193" t="s">
        <v>89</v>
      </c>
      <c r="AV348" s="14" t="s">
        <v>89</v>
      </c>
      <c r="AW348" s="14" t="s">
        <v>29</v>
      </c>
      <c r="AX348" s="14" t="s">
        <v>82</v>
      </c>
      <c r="AY348" s="193" t="s">
        <v>258</v>
      </c>
    </row>
    <row r="349" spans="1:65" s="12" customFormat="1" ht="22.9" customHeight="1">
      <c r="B349" s="156"/>
      <c r="D349" s="157" t="s">
        <v>73</v>
      </c>
      <c r="E349" s="167" t="s">
        <v>264</v>
      </c>
      <c r="F349" s="167" t="s">
        <v>572</v>
      </c>
      <c r="I349" s="159"/>
      <c r="J349" s="168">
        <f>BK349</f>
        <v>0</v>
      </c>
      <c r="L349" s="156"/>
      <c r="M349" s="161"/>
      <c r="N349" s="162"/>
      <c r="O349" s="162"/>
      <c r="P349" s="163">
        <f>SUM(P350:P410)</f>
        <v>0</v>
      </c>
      <c r="Q349" s="162"/>
      <c r="R349" s="163">
        <f>SUM(R350:R410)</f>
        <v>17.057792500000001</v>
      </c>
      <c r="S349" s="162"/>
      <c r="T349" s="164">
        <f>SUM(T350:T410)</f>
        <v>0</v>
      </c>
      <c r="AR349" s="157" t="s">
        <v>82</v>
      </c>
      <c r="AT349" s="165" t="s">
        <v>73</v>
      </c>
      <c r="AU349" s="165" t="s">
        <v>82</v>
      </c>
      <c r="AY349" s="157" t="s">
        <v>258</v>
      </c>
      <c r="BK349" s="166">
        <f>SUM(BK350:BK410)</f>
        <v>0</v>
      </c>
    </row>
    <row r="350" spans="1:65" s="2" customFormat="1" ht="24" customHeight="1">
      <c r="A350" s="33"/>
      <c r="B350" s="169"/>
      <c r="C350" s="170" t="s">
        <v>573</v>
      </c>
      <c r="D350" s="170" t="s">
        <v>260</v>
      </c>
      <c r="E350" s="171" t="s">
        <v>574</v>
      </c>
      <c r="F350" s="172" t="s">
        <v>575</v>
      </c>
      <c r="G350" s="173" t="s">
        <v>275</v>
      </c>
      <c r="H350" s="174">
        <v>3.673</v>
      </c>
      <c r="I350" s="175"/>
      <c r="J350" s="174">
        <f>ROUND(I350*H350,3)</f>
        <v>0</v>
      </c>
      <c r="K350" s="176"/>
      <c r="L350" s="34"/>
      <c r="M350" s="177" t="s">
        <v>1</v>
      </c>
      <c r="N350" s="178" t="s">
        <v>40</v>
      </c>
      <c r="O350" s="59"/>
      <c r="P350" s="179">
        <f>O350*H350</f>
        <v>0</v>
      </c>
      <c r="Q350" s="179">
        <v>2.2970199999999998</v>
      </c>
      <c r="R350" s="179">
        <f>Q350*H350</f>
        <v>8.436954459999999</v>
      </c>
      <c r="S350" s="179">
        <v>0</v>
      </c>
      <c r="T350" s="18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1" t="s">
        <v>264</v>
      </c>
      <c r="AT350" s="181" t="s">
        <v>260</v>
      </c>
      <c r="AU350" s="181" t="s">
        <v>89</v>
      </c>
      <c r="AY350" s="18" t="s">
        <v>258</v>
      </c>
      <c r="BE350" s="182">
        <f>IF(N350="základná",J350,0)</f>
        <v>0</v>
      </c>
      <c r="BF350" s="182">
        <f>IF(N350="znížená",J350,0)</f>
        <v>0</v>
      </c>
      <c r="BG350" s="182">
        <f>IF(N350="zákl. prenesená",J350,0)</f>
        <v>0</v>
      </c>
      <c r="BH350" s="182">
        <f>IF(N350="zníž. prenesená",J350,0)</f>
        <v>0</v>
      </c>
      <c r="BI350" s="182">
        <f>IF(N350="nulová",J350,0)</f>
        <v>0</v>
      </c>
      <c r="BJ350" s="18" t="s">
        <v>89</v>
      </c>
      <c r="BK350" s="183">
        <f>ROUND(I350*H350,3)</f>
        <v>0</v>
      </c>
      <c r="BL350" s="18" t="s">
        <v>264</v>
      </c>
      <c r="BM350" s="181" t="s">
        <v>576</v>
      </c>
    </row>
    <row r="351" spans="1:65" s="14" customFormat="1" ht="11.25">
      <c r="B351" s="192"/>
      <c r="D351" s="185" t="s">
        <v>266</v>
      </c>
      <c r="E351" s="193" t="s">
        <v>1</v>
      </c>
      <c r="F351" s="194" t="s">
        <v>577</v>
      </c>
      <c r="H351" s="195">
        <v>1.1100000000000001</v>
      </c>
      <c r="I351" s="196"/>
      <c r="L351" s="192"/>
      <c r="M351" s="197"/>
      <c r="N351" s="198"/>
      <c r="O351" s="198"/>
      <c r="P351" s="198"/>
      <c r="Q351" s="198"/>
      <c r="R351" s="198"/>
      <c r="S351" s="198"/>
      <c r="T351" s="199"/>
      <c r="AT351" s="193" t="s">
        <v>266</v>
      </c>
      <c r="AU351" s="193" t="s">
        <v>89</v>
      </c>
      <c r="AV351" s="14" t="s">
        <v>89</v>
      </c>
      <c r="AW351" s="14" t="s">
        <v>29</v>
      </c>
      <c r="AX351" s="14" t="s">
        <v>74</v>
      </c>
      <c r="AY351" s="193" t="s">
        <v>258</v>
      </c>
    </row>
    <row r="352" spans="1:65" s="14" customFormat="1" ht="11.25">
      <c r="B352" s="192"/>
      <c r="D352" s="185" t="s">
        <v>266</v>
      </c>
      <c r="E352" s="193" t="s">
        <v>1</v>
      </c>
      <c r="F352" s="194" t="s">
        <v>578</v>
      </c>
      <c r="H352" s="195">
        <v>1.075</v>
      </c>
      <c r="I352" s="196"/>
      <c r="L352" s="192"/>
      <c r="M352" s="197"/>
      <c r="N352" s="198"/>
      <c r="O352" s="198"/>
      <c r="P352" s="198"/>
      <c r="Q352" s="198"/>
      <c r="R352" s="198"/>
      <c r="S352" s="198"/>
      <c r="T352" s="199"/>
      <c r="AT352" s="193" t="s">
        <v>266</v>
      </c>
      <c r="AU352" s="193" t="s">
        <v>89</v>
      </c>
      <c r="AV352" s="14" t="s">
        <v>89</v>
      </c>
      <c r="AW352" s="14" t="s">
        <v>29</v>
      </c>
      <c r="AX352" s="14" t="s">
        <v>74</v>
      </c>
      <c r="AY352" s="193" t="s">
        <v>258</v>
      </c>
    </row>
    <row r="353" spans="1:65" s="14" customFormat="1" ht="11.25">
      <c r="B353" s="192"/>
      <c r="D353" s="185" t="s">
        <v>266</v>
      </c>
      <c r="E353" s="193" t="s">
        <v>1</v>
      </c>
      <c r="F353" s="194" t="s">
        <v>579</v>
      </c>
      <c r="H353" s="195">
        <v>0.73199999999999998</v>
      </c>
      <c r="I353" s="196"/>
      <c r="L353" s="192"/>
      <c r="M353" s="197"/>
      <c r="N353" s="198"/>
      <c r="O353" s="198"/>
      <c r="P353" s="198"/>
      <c r="Q353" s="198"/>
      <c r="R353" s="198"/>
      <c r="S353" s="198"/>
      <c r="T353" s="199"/>
      <c r="AT353" s="193" t="s">
        <v>266</v>
      </c>
      <c r="AU353" s="193" t="s">
        <v>89</v>
      </c>
      <c r="AV353" s="14" t="s">
        <v>89</v>
      </c>
      <c r="AW353" s="14" t="s">
        <v>29</v>
      </c>
      <c r="AX353" s="14" t="s">
        <v>74</v>
      </c>
      <c r="AY353" s="193" t="s">
        <v>258</v>
      </c>
    </row>
    <row r="354" spans="1:65" s="14" customFormat="1" ht="11.25">
      <c r="B354" s="192"/>
      <c r="D354" s="185" t="s">
        <v>266</v>
      </c>
      <c r="E354" s="193" t="s">
        <v>1</v>
      </c>
      <c r="F354" s="194" t="s">
        <v>580</v>
      </c>
      <c r="H354" s="195">
        <v>0.75600000000000001</v>
      </c>
      <c r="I354" s="196"/>
      <c r="L354" s="192"/>
      <c r="M354" s="197"/>
      <c r="N354" s="198"/>
      <c r="O354" s="198"/>
      <c r="P354" s="198"/>
      <c r="Q354" s="198"/>
      <c r="R354" s="198"/>
      <c r="S354" s="198"/>
      <c r="T354" s="199"/>
      <c r="AT354" s="193" t="s">
        <v>266</v>
      </c>
      <c r="AU354" s="193" t="s">
        <v>89</v>
      </c>
      <c r="AV354" s="14" t="s">
        <v>89</v>
      </c>
      <c r="AW354" s="14" t="s">
        <v>29</v>
      </c>
      <c r="AX354" s="14" t="s">
        <v>74</v>
      </c>
      <c r="AY354" s="193" t="s">
        <v>258</v>
      </c>
    </row>
    <row r="355" spans="1:65" s="15" customFormat="1" ht="11.25">
      <c r="B355" s="200"/>
      <c r="D355" s="185" t="s">
        <v>266</v>
      </c>
      <c r="E355" s="201" t="s">
        <v>1</v>
      </c>
      <c r="F355" s="202" t="s">
        <v>280</v>
      </c>
      <c r="H355" s="203">
        <v>3.673</v>
      </c>
      <c r="I355" s="204"/>
      <c r="L355" s="200"/>
      <c r="M355" s="205"/>
      <c r="N355" s="206"/>
      <c r="O355" s="206"/>
      <c r="P355" s="206"/>
      <c r="Q355" s="206"/>
      <c r="R355" s="206"/>
      <c r="S355" s="206"/>
      <c r="T355" s="207"/>
      <c r="AT355" s="201" t="s">
        <v>266</v>
      </c>
      <c r="AU355" s="201" t="s">
        <v>89</v>
      </c>
      <c r="AV355" s="15" t="s">
        <v>264</v>
      </c>
      <c r="AW355" s="15" t="s">
        <v>29</v>
      </c>
      <c r="AX355" s="15" t="s">
        <v>82</v>
      </c>
      <c r="AY355" s="201" t="s">
        <v>258</v>
      </c>
    </row>
    <row r="356" spans="1:65" s="2" customFormat="1" ht="16.5" customHeight="1">
      <c r="A356" s="33"/>
      <c r="B356" s="169"/>
      <c r="C356" s="170" t="s">
        <v>581</v>
      </c>
      <c r="D356" s="170" t="s">
        <v>260</v>
      </c>
      <c r="E356" s="171" t="s">
        <v>582</v>
      </c>
      <c r="F356" s="172" t="s">
        <v>583</v>
      </c>
      <c r="G356" s="173" t="s">
        <v>263</v>
      </c>
      <c r="H356" s="174">
        <v>1.474</v>
      </c>
      <c r="I356" s="175"/>
      <c r="J356" s="174">
        <f>ROUND(I356*H356,3)</f>
        <v>0</v>
      </c>
      <c r="K356" s="176"/>
      <c r="L356" s="34"/>
      <c r="M356" s="177" t="s">
        <v>1</v>
      </c>
      <c r="N356" s="178" t="s">
        <v>40</v>
      </c>
      <c r="O356" s="59"/>
      <c r="P356" s="179">
        <f>O356*H356</f>
        <v>0</v>
      </c>
      <c r="Q356" s="179">
        <v>1.1299999999999999E-3</v>
      </c>
      <c r="R356" s="179">
        <f>Q356*H356</f>
        <v>1.6656199999999998E-3</v>
      </c>
      <c r="S356" s="179">
        <v>0</v>
      </c>
      <c r="T356" s="18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1" t="s">
        <v>264</v>
      </c>
      <c r="AT356" s="181" t="s">
        <v>260</v>
      </c>
      <c r="AU356" s="181" t="s">
        <v>89</v>
      </c>
      <c r="AY356" s="18" t="s">
        <v>258</v>
      </c>
      <c r="BE356" s="182">
        <f>IF(N356="základná",J356,0)</f>
        <v>0</v>
      </c>
      <c r="BF356" s="182">
        <f>IF(N356="znížená",J356,0)</f>
        <v>0</v>
      </c>
      <c r="BG356" s="182">
        <f>IF(N356="zákl. prenesená",J356,0)</f>
        <v>0</v>
      </c>
      <c r="BH356" s="182">
        <f>IF(N356="zníž. prenesená",J356,0)</f>
        <v>0</v>
      </c>
      <c r="BI356" s="182">
        <f>IF(N356="nulová",J356,0)</f>
        <v>0</v>
      </c>
      <c r="BJ356" s="18" t="s">
        <v>89</v>
      </c>
      <c r="BK356" s="183">
        <f>ROUND(I356*H356,3)</f>
        <v>0</v>
      </c>
      <c r="BL356" s="18" t="s">
        <v>264</v>
      </c>
      <c r="BM356" s="181" t="s">
        <v>584</v>
      </c>
    </row>
    <row r="357" spans="1:65" s="13" customFormat="1" ht="11.25">
      <c r="B357" s="184"/>
      <c r="D357" s="185" t="s">
        <v>266</v>
      </c>
      <c r="E357" s="186" t="s">
        <v>1</v>
      </c>
      <c r="F357" s="187" t="s">
        <v>585</v>
      </c>
      <c r="H357" s="186" t="s">
        <v>1</v>
      </c>
      <c r="I357" s="188"/>
      <c r="L357" s="184"/>
      <c r="M357" s="189"/>
      <c r="N357" s="190"/>
      <c r="O357" s="190"/>
      <c r="P357" s="190"/>
      <c r="Q357" s="190"/>
      <c r="R357" s="190"/>
      <c r="S357" s="190"/>
      <c r="T357" s="191"/>
      <c r="AT357" s="186" t="s">
        <v>266</v>
      </c>
      <c r="AU357" s="186" t="s">
        <v>89</v>
      </c>
      <c r="AV357" s="13" t="s">
        <v>82</v>
      </c>
      <c r="AW357" s="13" t="s">
        <v>29</v>
      </c>
      <c r="AX357" s="13" t="s">
        <v>74</v>
      </c>
      <c r="AY357" s="186" t="s">
        <v>258</v>
      </c>
    </row>
    <row r="358" spans="1:65" s="13" customFormat="1" ht="11.25">
      <c r="B358" s="184"/>
      <c r="D358" s="185" t="s">
        <v>266</v>
      </c>
      <c r="E358" s="186" t="s">
        <v>1</v>
      </c>
      <c r="F358" s="187" t="s">
        <v>586</v>
      </c>
      <c r="H358" s="186" t="s">
        <v>1</v>
      </c>
      <c r="I358" s="188"/>
      <c r="L358" s="184"/>
      <c r="M358" s="189"/>
      <c r="N358" s="190"/>
      <c r="O358" s="190"/>
      <c r="P358" s="190"/>
      <c r="Q358" s="190"/>
      <c r="R358" s="190"/>
      <c r="S358" s="190"/>
      <c r="T358" s="191"/>
      <c r="AT358" s="186" t="s">
        <v>266</v>
      </c>
      <c r="AU358" s="186" t="s">
        <v>89</v>
      </c>
      <c r="AV358" s="13" t="s">
        <v>82</v>
      </c>
      <c r="AW358" s="13" t="s">
        <v>29</v>
      </c>
      <c r="AX358" s="13" t="s">
        <v>74</v>
      </c>
      <c r="AY358" s="186" t="s">
        <v>258</v>
      </c>
    </row>
    <row r="359" spans="1:65" s="14" customFormat="1" ht="11.25">
      <c r="B359" s="192"/>
      <c r="D359" s="185" t="s">
        <v>266</v>
      </c>
      <c r="E359" s="193" t="s">
        <v>1</v>
      </c>
      <c r="F359" s="194" t="s">
        <v>587</v>
      </c>
      <c r="H359" s="195">
        <v>0.66600000000000004</v>
      </c>
      <c r="I359" s="196"/>
      <c r="L359" s="192"/>
      <c r="M359" s="197"/>
      <c r="N359" s="198"/>
      <c r="O359" s="198"/>
      <c r="P359" s="198"/>
      <c r="Q359" s="198"/>
      <c r="R359" s="198"/>
      <c r="S359" s="198"/>
      <c r="T359" s="199"/>
      <c r="AT359" s="193" t="s">
        <v>266</v>
      </c>
      <c r="AU359" s="193" t="s">
        <v>89</v>
      </c>
      <c r="AV359" s="14" t="s">
        <v>89</v>
      </c>
      <c r="AW359" s="14" t="s">
        <v>29</v>
      </c>
      <c r="AX359" s="14" t="s">
        <v>74</v>
      </c>
      <c r="AY359" s="193" t="s">
        <v>258</v>
      </c>
    </row>
    <row r="360" spans="1:65" s="13" customFormat="1" ht="11.25">
      <c r="B360" s="184"/>
      <c r="D360" s="185" t="s">
        <v>266</v>
      </c>
      <c r="E360" s="186" t="s">
        <v>1</v>
      </c>
      <c r="F360" s="187" t="s">
        <v>588</v>
      </c>
      <c r="H360" s="186" t="s">
        <v>1</v>
      </c>
      <c r="I360" s="188"/>
      <c r="L360" s="184"/>
      <c r="M360" s="189"/>
      <c r="N360" s="190"/>
      <c r="O360" s="190"/>
      <c r="P360" s="190"/>
      <c r="Q360" s="190"/>
      <c r="R360" s="190"/>
      <c r="S360" s="190"/>
      <c r="T360" s="191"/>
      <c r="AT360" s="186" t="s">
        <v>266</v>
      </c>
      <c r="AU360" s="186" t="s">
        <v>89</v>
      </c>
      <c r="AV360" s="13" t="s">
        <v>82</v>
      </c>
      <c r="AW360" s="13" t="s">
        <v>29</v>
      </c>
      <c r="AX360" s="13" t="s">
        <v>74</v>
      </c>
      <c r="AY360" s="186" t="s">
        <v>258</v>
      </c>
    </row>
    <row r="361" spans="1:65" s="14" customFormat="1" ht="11.25">
      <c r="B361" s="192"/>
      <c r="D361" s="185" t="s">
        <v>266</v>
      </c>
      <c r="E361" s="193" t="s">
        <v>1</v>
      </c>
      <c r="F361" s="194" t="s">
        <v>589</v>
      </c>
      <c r="H361" s="195">
        <v>0.80800000000000005</v>
      </c>
      <c r="I361" s="196"/>
      <c r="L361" s="192"/>
      <c r="M361" s="197"/>
      <c r="N361" s="198"/>
      <c r="O361" s="198"/>
      <c r="P361" s="198"/>
      <c r="Q361" s="198"/>
      <c r="R361" s="198"/>
      <c r="S361" s="198"/>
      <c r="T361" s="199"/>
      <c r="AT361" s="193" t="s">
        <v>266</v>
      </c>
      <c r="AU361" s="193" t="s">
        <v>89</v>
      </c>
      <c r="AV361" s="14" t="s">
        <v>89</v>
      </c>
      <c r="AW361" s="14" t="s">
        <v>29</v>
      </c>
      <c r="AX361" s="14" t="s">
        <v>74</v>
      </c>
      <c r="AY361" s="193" t="s">
        <v>258</v>
      </c>
    </row>
    <row r="362" spans="1:65" s="15" customFormat="1" ht="11.25">
      <c r="B362" s="200"/>
      <c r="D362" s="185" t="s">
        <v>266</v>
      </c>
      <c r="E362" s="201" t="s">
        <v>132</v>
      </c>
      <c r="F362" s="202" t="s">
        <v>280</v>
      </c>
      <c r="H362" s="203">
        <v>1.474</v>
      </c>
      <c r="I362" s="204"/>
      <c r="L362" s="200"/>
      <c r="M362" s="205"/>
      <c r="N362" s="206"/>
      <c r="O362" s="206"/>
      <c r="P362" s="206"/>
      <c r="Q362" s="206"/>
      <c r="R362" s="206"/>
      <c r="S362" s="206"/>
      <c r="T362" s="207"/>
      <c r="AT362" s="201" t="s">
        <v>266</v>
      </c>
      <c r="AU362" s="201" t="s">
        <v>89</v>
      </c>
      <c r="AV362" s="15" t="s">
        <v>264</v>
      </c>
      <c r="AW362" s="15" t="s">
        <v>29</v>
      </c>
      <c r="AX362" s="15" t="s">
        <v>82</v>
      </c>
      <c r="AY362" s="201" t="s">
        <v>258</v>
      </c>
    </row>
    <row r="363" spans="1:65" s="2" customFormat="1" ht="16.5" customHeight="1">
      <c r="A363" s="33"/>
      <c r="B363" s="169"/>
      <c r="C363" s="170" t="s">
        <v>590</v>
      </c>
      <c r="D363" s="170" t="s">
        <v>260</v>
      </c>
      <c r="E363" s="171" t="s">
        <v>591</v>
      </c>
      <c r="F363" s="172" t="s">
        <v>592</v>
      </c>
      <c r="G363" s="173" t="s">
        <v>263</v>
      </c>
      <c r="H363" s="174">
        <v>1.474</v>
      </c>
      <c r="I363" s="175"/>
      <c r="J363" s="174">
        <f>ROUND(I363*H363,3)</f>
        <v>0</v>
      </c>
      <c r="K363" s="176"/>
      <c r="L363" s="34"/>
      <c r="M363" s="177" t="s">
        <v>1</v>
      </c>
      <c r="N363" s="178" t="s">
        <v>40</v>
      </c>
      <c r="O363" s="59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81" t="s">
        <v>264</v>
      </c>
      <c r="AT363" s="181" t="s">
        <v>260</v>
      </c>
      <c r="AU363" s="181" t="s">
        <v>89</v>
      </c>
      <c r="AY363" s="18" t="s">
        <v>258</v>
      </c>
      <c r="BE363" s="182">
        <f>IF(N363="základná",J363,0)</f>
        <v>0</v>
      </c>
      <c r="BF363" s="182">
        <f>IF(N363="znížená",J363,0)</f>
        <v>0</v>
      </c>
      <c r="BG363" s="182">
        <f>IF(N363="zákl. prenesená",J363,0)</f>
        <v>0</v>
      </c>
      <c r="BH363" s="182">
        <f>IF(N363="zníž. prenesená",J363,0)</f>
        <v>0</v>
      </c>
      <c r="BI363" s="182">
        <f>IF(N363="nulová",J363,0)</f>
        <v>0</v>
      </c>
      <c r="BJ363" s="18" t="s">
        <v>89</v>
      </c>
      <c r="BK363" s="183">
        <f>ROUND(I363*H363,3)</f>
        <v>0</v>
      </c>
      <c r="BL363" s="18" t="s">
        <v>264</v>
      </c>
      <c r="BM363" s="181" t="s">
        <v>593</v>
      </c>
    </row>
    <row r="364" spans="1:65" s="14" customFormat="1" ht="11.25">
      <c r="B364" s="192"/>
      <c r="D364" s="185" t="s">
        <v>266</v>
      </c>
      <c r="E364" s="193" t="s">
        <v>1</v>
      </c>
      <c r="F364" s="194" t="s">
        <v>132</v>
      </c>
      <c r="H364" s="195">
        <v>1.474</v>
      </c>
      <c r="I364" s="196"/>
      <c r="L364" s="192"/>
      <c r="M364" s="197"/>
      <c r="N364" s="198"/>
      <c r="O364" s="198"/>
      <c r="P364" s="198"/>
      <c r="Q364" s="198"/>
      <c r="R364" s="198"/>
      <c r="S364" s="198"/>
      <c r="T364" s="199"/>
      <c r="AT364" s="193" t="s">
        <v>266</v>
      </c>
      <c r="AU364" s="193" t="s">
        <v>89</v>
      </c>
      <c r="AV364" s="14" t="s">
        <v>89</v>
      </c>
      <c r="AW364" s="14" t="s">
        <v>29</v>
      </c>
      <c r="AX364" s="14" t="s">
        <v>82</v>
      </c>
      <c r="AY364" s="193" t="s">
        <v>258</v>
      </c>
    </row>
    <row r="365" spans="1:65" s="2" customFormat="1" ht="24" customHeight="1">
      <c r="A365" s="33"/>
      <c r="B365" s="169"/>
      <c r="C365" s="170" t="s">
        <v>594</v>
      </c>
      <c r="D365" s="170" t="s">
        <v>260</v>
      </c>
      <c r="E365" s="171" t="s">
        <v>595</v>
      </c>
      <c r="F365" s="172" t="s">
        <v>596</v>
      </c>
      <c r="G365" s="173" t="s">
        <v>263</v>
      </c>
      <c r="H365" s="174">
        <v>31.69</v>
      </c>
      <c r="I365" s="175"/>
      <c r="J365" s="174">
        <f>ROUND(I365*H365,3)</f>
        <v>0</v>
      </c>
      <c r="K365" s="176"/>
      <c r="L365" s="34"/>
      <c r="M365" s="177" t="s">
        <v>1</v>
      </c>
      <c r="N365" s="178" t="s">
        <v>40</v>
      </c>
      <c r="O365" s="59"/>
      <c r="P365" s="179">
        <f>O365*H365</f>
        <v>0</v>
      </c>
      <c r="Q365" s="179">
        <v>3.8700000000000002E-3</v>
      </c>
      <c r="R365" s="179">
        <f>Q365*H365</f>
        <v>0.12264030000000001</v>
      </c>
      <c r="S365" s="179">
        <v>0</v>
      </c>
      <c r="T365" s="180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1" t="s">
        <v>264</v>
      </c>
      <c r="AT365" s="181" t="s">
        <v>260</v>
      </c>
      <c r="AU365" s="181" t="s">
        <v>89</v>
      </c>
      <c r="AY365" s="18" t="s">
        <v>258</v>
      </c>
      <c r="BE365" s="182">
        <f>IF(N365="základná",J365,0)</f>
        <v>0</v>
      </c>
      <c r="BF365" s="182">
        <f>IF(N365="znížená",J365,0)</f>
        <v>0</v>
      </c>
      <c r="BG365" s="182">
        <f>IF(N365="zákl. prenesená",J365,0)</f>
        <v>0</v>
      </c>
      <c r="BH365" s="182">
        <f>IF(N365="zníž. prenesená",J365,0)</f>
        <v>0</v>
      </c>
      <c r="BI365" s="182">
        <f>IF(N365="nulová",J365,0)</f>
        <v>0</v>
      </c>
      <c r="BJ365" s="18" t="s">
        <v>89</v>
      </c>
      <c r="BK365" s="183">
        <f>ROUND(I365*H365,3)</f>
        <v>0</v>
      </c>
      <c r="BL365" s="18" t="s">
        <v>264</v>
      </c>
      <c r="BM365" s="181" t="s">
        <v>597</v>
      </c>
    </row>
    <row r="366" spans="1:65" s="14" customFormat="1" ht="11.25">
      <c r="B366" s="192"/>
      <c r="D366" s="185" t="s">
        <v>266</v>
      </c>
      <c r="E366" s="193" t="s">
        <v>1</v>
      </c>
      <c r="F366" s="194" t="s">
        <v>598</v>
      </c>
      <c r="H366" s="195">
        <v>31.69</v>
      </c>
      <c r="I366" s="196"/>
      <c r="L366" s="192"/>
      <c r="M366" s="197"/>
      <c r="N366" s="198"/>
      <c r="O366" s="198"/>
      <c r="P366" s="198"/>
      <c r="Q366" s="198"/>
      <c r="R366" s="198"/>
      <c r="S366" s="198"/>
      <c r="T366" s="199"/>
      <c r="AT366" s="193" t="s">
        <v>266</v>
      </c>
      <c r="AU366" s="193" t="s">
        <v>89</v>
      </c>
      <c r="AV366" s="14" t="s">
        <v>89</v>
      </c>
      <c r="AW366" s="14" t="s">
        <v>29</v>
      </c>
      <c r="AX366" s="14" t="s">
        <v>74</v>
      </c>
      <c r="AY366" s="193" t="s">
        <v>258</v>
      </c>
    </row>
    <row r="367" spans="1:65" s="15" customFormat="1" ht="11.25">
      <c r="B367" s="200"/>
      <c r="D367" s="185" t="s">
        <v>266</v>
      </c>
      <c r="E367" s="201" t="s">
        <v>144</v>
      </c>
      <c r="F367" s="202" t="s">
        <v>280</v>
      </c>
      <c r="H367" s="203">
        <v>31.69</v>
      </c>
      <c r="I367" s="204"/>
      <c r="L367" s="200"/>
      <c r="M367" s="205"/>
      <c r="N367" s="206"/>
      <c r="O367" s="206"/>
      <c r="P367" s="206"/>
      <c r="Q367" s="206"/>
      <c r="R367" s="206"/>
      <c r="S367" s="206"/>
      <c r="T367" s="207"/>
      <c r="AT367" s="201" t="s">
        <v>266</v>
      </c>
      <c r="AU367" s="201" t="s">
        <v>89</v>
      </c>
      <c r="AV367" s="15" t="s">
        <v>264</v>
      </c>
      <c r="AW367" s="15" t="s">
        <v>29</v>
      </c>
      <c r="AX367" s="15" t="s">
        <v>82</v>
      </c>
      <c r="AY367" s="201" t="s">
        <v>258</v>
      </c>
    </row>
    <row r="368" spans="1:65" s="2" customFormat="1" ht="24" customHeight="1">
      <c r="A368" s="33"/>
      <c r="B368" s="169"/>
      <c r="C368" s="170" t="s">
        <v>599</v>
      </c>
      <c r="D368" s="170" t="s">
        <v>260</v>
      </c>
      <c r="E368" s="171" t="s">
        <v>600</v>
      </c>
      <c r="F368" s="172" t="s">
        <v>601</v>
      </c>
      <c r="G368" s="173" t="s">
        <v>263</v>
      </c>
      <c r="H368" s="174">
        <v>31.69</v>
      </c>
      <c r="I368" s="175"/>
      <c r="J368" s="174">
        <f>ROUND(I368*H368,3)</f>
        <v>0</v>
      </c>
      <c r="K368" s="176"/>
      <c r="L368" s="34"/>
      <c r="M368" s="177" t="s">
        <v>1</v>
      </c>
      <c r="N368" s="178" t="s">
        <v>40</v>
      </c>
      <c r="O368" s="59"/>
      <c r="P368" s="179">
        <f>O368*H368</f>
        <v>0</v>
      </c>
      <c r="Q368" s="179">
        <v>0</v>
      </c>
      <c r="R368" s="179">
        <f>Q368*H368</f>
        <v>0</v>
      </c>
      <c r="S368" s="179">
        <v>0</v>
      </c>
      <c r="T368" s="18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81" t="s">
        <v>264</v>
      </c>
      <c r="AT368" s="181" t="s">
        <v>260</v>
      </c>
      <c r="AU368" s="181" t="s">
        <v>89</v>
      </c>
      <c r="AY368" s="18" t="s">
        <v>258</v>
      </c>
      <c r="BE368" s="182">
        <f>IF(N368="základná",J368,0)</f>
        <v>0</v>
      </c>
      <c r="BF368" s="182">
        <f>IF(N368="znížená",J368,0)</f>
        <v>0</v>
      </c>
      <c r="BG368" s="182">
        <f>IF(N368="zákl. prenesená",J368,0)</f>
        <v>0</v>
      </c>
      <c r="BH368" s="182">
        <f>IF(N368="zníž. prenesená",J368,0)</f>
        <v>0</v>
      </c>
      <c r="BI368" s="182">
        <f>IF(N368="nulová",J368,0)</f>
        <v>0</v>
      </c>
      <c r="BJ368" s="18" t="s">
        <v>89</v>
      </c>
      <c r="BK368" s="183">
        <f>ROUND(I368*H368,3)</f>
        <v>0</v>
      </c>
      <c r="BL368" s="18" t="s">
        <v>264</v>
      </c>
      <c r="BM368" s="181" t="s">
        <v>602</v>
      </c>
    </row>
    <row r="369" spans="1:65" s="14" customFormat="1" ht="11.25">
      <c r="B369" s="192"/>
      <c r="D369" s="185" t="s">
        <v>266</v>
      </c>
      <c r="E369" s="193" t="s">
        <v>1</v>
      </c>
      <c r="F369" s="194" t="s">
        <v>144</v>
      </c>
      <c r="H369" s="195">
        <v>31.69</v>
      </c>
      <c r="I369" s="196"/>
      <c r="L369" s="192"/>
      <c r="M369" s="197"/>
      <c r="N369" s="198"/>
      <c r="O369" s="198"/>
      <c r="P369" s="198"/>
      <c r="Q369" s="198"/>
      <c r="R369" s="198"/>
      <c r="S369" s="198"/>
      <c r="T369" s="199"/>
      <c r="AT369" s="193" t="s">
        <v>266</v>
      </c>
      <c r="AU369" s="193" t="s">
        <v>89</v>
      </c>
      <c r="AV369" s="14" t="s">
        <v>89</v>
      </c>
      <c r="AW369" s="14" t="s">
        <v>29</v>
      </c>
      <c r="AX369" s="14" t="s">
        <v>82</v>
      </c>
      <c r="AY369" s="193" t="s">
        <v>258</v>
      </c>
    </row>
    <row r="370" spans="1:65" s="2" customFormat="1" ht="24" customHeight="1">
      <c r="A370" s="33"/>
      <c r="B370" s="169"/>
      <c r="C370" s="170" t="s">
        <v>603</v>
      </c>
      <c r="D370" s="170" t="s">
        <v>260</v>
      </c>
      <c r="E370" s="171" t="s">
        <v>604</v>
      </c>
      <c r="F370" s="172" t="s">
        <v>605</v>
      </c>
      <c r="G370" s="173" t="s">
        <v>263</v>
      </c>
      <c r="H370" s="174">
        <v>31.69</v>
      </c>
      <c r="I370" s="175"/>
      <c r="J370" s="174">
        <f>ROUND(I370*H370,3)</f>
        <v>0</v>
      </c>
      <c r="K370" s="176"/>
      <c r="L370" s="34"/>
      <c r="M370" s="177" t="s">
        <v>1</v>
      </c>
      <c r="N370" s="178" t="s">
        <v>40</v>
      </c>
      <c r="O370" s="59"/>
      <c r="P370" s="179">
        <f>O370*H370</f>
        <v>0</v>
      </c>
      <c r="Q370" s="179">
        <v>1.0330000000000001E-2</v>
      </c>
      <c r="R370" s="179">
        <f>Q370*H370</f>
        <v>0.32735770000000003</v>
      </c>
      <c r="S370" s="179">
        <v>0</v>
      </c>
      <c r="T370" s="180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1" t="s">
        <v>264</v>
      </c>
      <c r="AT370" s="181" t="s">
        <v>260</v>
      </c>
      <c r="AU370" s="181" t="s">
        <v>89</v>
      </c>
      <c r="AY370" s="18" t="s">
        <v>258</v>
      </c>
      <c r="BE370" s="182">
        <f>IF(N370="základná",J370,0)</f>
        <v>0</v>
      </c>
      <c r="BF370" s="182">
        <f>IF(N370="znížená",J370,0)</f>
        <v>0</v>
      </c>
      <c r="BG370" s="182">
        <f>IF(N370="zákl. prenesená",J370,0)</f>
        <v>0</v>
      </c>
      <c r="BH370" s="182">
        <f>IF(N370="zníž. prenesená",J370,0)</f>
        <v>0</v>
      </c>
      <c r="BI370" s="182">
        <f>IF(N370="nulová",J370,0)</f>
        <v>0</v>
      </c>
      <c r="BJ370" s="18" t="s">
        <v>89</v>
      </c>
      <c r="BK370" s="183">
        <f>ROUND(I370*H370,3)</f>
        <v>0</v>
      </c>
      <c r="BL370" s="18" t="s">
        <v>264</v>
      </c>
      <c r="BM370" s="181" t="s">
        <v>606</v>
      </c>
    </row>
    <row r="371" spans="1:65" s="14" customFormat="1" ht="11.25">
      <c r="B371" s="192"/>
      <c r="D371" s="185" t="s">
        <v>266</v>
      </c>
      <c r="E371" s="193" t="s">
        <v>1</v>
      </c>
      <c r="F371" s="194" t="s">
        <v>598</v>
      </c>
      <c r="H371" s="195">
        <v>31.69</v>
      </c>
      <c r="I371" s="196"/>
      <c r="L371" s="192"/>
      <c r="M371" s="197"/>
      <c r="N371" s="198"/>
      <c r="O371" s="198"/>
      <c r="P371" s="198"/>
      <c r="Q371" s="198"/>
      <c r="R371" s="198"/>
      <c r="S371" s="198"/>
      <c r="T371" s="199"/>
      <c r="AT371" s="193" t="s">
        <v>266</v>
      </c>
      <c r="AU371" s="193" t="s">
        <v>89</v>
      </c>
      <c r="AV371" s="14" t="s">
        <v>89</v>
      </c>
      <c r="AW371" s="14" t="s">
        <v>29</v>
      </c>
      <c r="AX371" s="14" t="s">
        <v>82</v>
      </c>
      <c r="AY371" s="193" t="s">
        <v>258</v>
      </c>
    </row>
    <row r="372" spans="1:65" s="2" customFormat="1" ht="36" customHeight="1">
      <c r="A372" s="33"/>
      <c r="B372" s="169"/>
      <c r="C372" s="170" t="s">
        <v>607</v>
      </c>
      <c r="D372" s="170" t="s">
        <v>260</v>
      </c>
      <c r="E372" s="171" t="s">
        <v>608</v>
      </c>
      <c r="F372" s="172" t="s">
        <v>609</v>
      </c>
      <c r="G372" s="173" t="s">
        <v>263</v>
      </c>
      <c r="H372" s="174">
        <v>36.444000000000003</v>
      </c>
      <c r="I372" s="175"/>
      <c r="J372" s="174">
        <f>ROUND(I372*H372,3)</f>
        <v>0</v>
      </c>
      <c r="K372" s="176"/>
      <c r="L372" s="34"/>
      <c r="M372" s="177" t="s">
        <v>1</v>
      </c>
      <c r="N372" s="178" t="s">
        <v>40</v>
      </c>
      <c r="O372" s="59"/>
      <c r="P372" s="179">
        <f>O372*H372</f>
        <v>0</v>
      </c>
      <c r="Q372" s="179">
        <v>3.5200000000000001E-3</v>
      </c>
      <c r="R372" s="179">
        <f>Q372*H372</f>
        <v>0.12828288000000002</v>
      </c>
      <c r="S372" s="179">
        <v>0</v>
      </c>
      <c r="T372" s="18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1" t="s">
        <v>264</v>
      </c>
      <c r="AT372" s="181" t="s">
        <v>260</v>
      </c>
      <c r="AU372" s="181" t="s">
        <v>89</v>
      </c>
      <c r="AY372" s="18" t="s">
        <v>258</v>
      </c>
      <c r="BE372" s="182">
        <f>IF(N372="základná",J372,0)</f>
        <v>0</v>
      </c>
      <c r="BF372" s="182">
        <f>IF(N372="znížená",J372,0)</f>
        <v>0</v>
      </c>
      <c r="BG372" s="182">
        <f>IF(N372="zákl. prenesená",J372,0)</f>
        <v>0</v>
      </c>
      <c r="BH372" s="182">
        <f>IF(N372="zníž. prenesená",J372,0)</f>
        <v>0</v>
      </c>
      <c r="BI372" s="182">
        <f>IF(N372="nulová",J372,0)</f>
        <v>0</v>
      </c>
      <c r="BJ372" s="18" t="s">
        <v>89</v>
      </c>
      <c r="BK372" s="183">
        <f>ROUND(I372*H372,3)</f>
        <v>0</v>
      </c>
      <c r="BL372" s="18" t="s">
        <v>264</v>
      </c>
      <c r="BM372" s="181" t="s">
        <v>610</v>
      </c>
    </row>
    <row r="373" spans="1:65" s="14" customFormat="1" ht="11.25">
      <c r="B373" s="192"/>
      <c r="D373" s="185" t="s">
        <v>266</v>
      </c>
      <c r="E373" s="193" t="s">
        <v>1</v>
      </c>
      <c r="F373" s="194" t="s">
        <v>611</v>
      </c>
      <c r="H373" s="195">
        <v>9.8209999999999997</v>
      </c>
      <c r="I373" s="196"/>
      <c r="L373" s="192"/>
      <c r="M373" s="197"/>
      <c r="N373" s="198"/>
      <c r="O373" s="198"/>
      <c r="P373" s="198"/>
      <c r="Q373" s="198"/>
      <c r="R373" s="198"/>
      <c r="S373" s="198"/>
      <c r="T373" s="199"/>
      <c r="AT373" s="193" t="s">
        <v>266</v>
      </c>
      <c r="AU373" s="193" t="s">
        <v>89</v>
      </c>
      <c r="AV373" s="14" t="s">
        <v>89</v>
      </c>
      <c r="AW373" s="14" t="s">
        <v>29</v>
      </c>
      <c r="AX373" s="14" t="s">
        <v>74</v>
      </c>
      <c r="AY373" s="193" t="s">
        <v>258</v>
      </c>
    </row>
    <row r="374" spans="1:65" s="14" customFormat="1" ht="11.25">
      <c r="B374" s="192"/>
      <c r="D374" s="185" t="s">
        <v>266</v>
      </c>
      <c r="E374" s="193" t="s">
        <v>1</v>
      </c>
      <c r="F374" s="194" t="s">
        <v>612</v>
      </c>
      <c r="H374" s="195">
        <v>9.5109999999999992</v>
      </c>
      <c r="I374" s="196"/>
      <c r="L374" s="192"/>
      <c r="M374" s="197"/>
      <c r="N374" s="198"/>
      <c r="O374" s="198"/>
      <c r="P374" s="198"/>
      <c r="Q374" s="198"/>
      <c r="R374" s="198"/>
      <c r="S374" s="198"/>
      <c r="T374" s="199"/>
      <c r="AT374" s="193" t="s">
        <v>266</v>
      </c>
      <c r="AU374" s="193" t="s">
        <v>89</v>
      </c>
      <c r="AV374" s="14" t="s">
        <v>89</v>
      </c>
      <c r="AW374" s="14" t="s">
        <v>29</v>
      </c>
      <c r="AX374" s="14" t="s">
        <v>74</v>
      </c>
      <c r="AY374" s="193" t="s">
        <v>258</v>
      </c>
    </row>
    <row r="375" spans="1:65" s="14" customFormat="1" ht="11.25">
      <c r="B375" s="192"/>
      <c r="D375" s="185" t="s">
        <v>266</v>
      </c>
      <c r="E375" s="193" t="s">
        <v>1</v>
      </c>
      <c r="F375" s="194" t="s">
        <v>613</v>
      </c>
      <c r="H375" s="195">
        <v>8.4179999999999993</v>
      </c>
      <c r="I375" s="196"/>
      <c r="L375" s="192"/>
      <c r="M375" s="197"/>
      <c r="N375" s="198"/>
      <c r="O375" s="198"/>
      <c r="P375" s="198"/>
      <c r="Q375" s="198"/>
      <c r="R375" s="198"/>
      <c r="S375" s="198"/>
      <c r="T375" s="199"/>
      <c r="AT375" s="193" t="s">
        <v>266</v>
      </c>
      <c r="AU375" s="193" t="s">
        <v>89</v>
      </c>
      <c r="AV375" s="14" t="s">
        <v>89</v>
      </c>
      <c r="AW375" s="14" t="s">
        <v>29</v>
      </c>
      <c r="AX375" s="14" t="s">
        <v>74</v>
      </c>
      <c r="AY375" s="193" t="s">
        <v>258</v>
      </c>
    </row>
    <row r="376" spans="1:65" s="14" customFormat="1" ht="11.25">
      <c r="B376" s="192"/>
      <c r="D376" s="185" t="s">
        <v>266</v>
      </c>
      <c r="E376" s="193" t="s">
        <v>1</v>
      </c>
      <c r="F376" s="194" t="s">
        <v>614</v>
      </c>
      <c r="H376" s="195">
        <v>8.6940000000000008</v>
      </c>
      <c r="I376" s="196"/>
      <c r="L376" s="192"/>
      <c r="M376" s="197"/>
      <c r="N376" s="198"/>
      <c r="O376" s="198"/>
      <c r="P376" s="198"/>
      <c r="Q376" s="198"/>
      <c r="R376" s="198"/>
      <c r="S376" s="198"/>
      <c r="T376" s="199"/>
      <c r="AT376" s="193" t="s">
        <v>266</v>
      </c>
      <c r="AU376" s="193" t="s">
        <v>89</v>
      </c>
      <c r="AV376" s="14" t="s">
        <v>89</v>
      </c>
      <c r="AW376" s="14" t="s">
        <v>29</v>
      </c>
      <c r="AX376" s="14" t="s">
        <v>74</v>
      </c>
      <c r="AY376" s="193" t="s">
        <v>258</v>
      </c>
    </row>
    <row r="377" spans="1:65" s="15" customFormat="1" ht="11.25">
      <c r="B377" s="200"/>
      <c r="D377" s="185" t="s">
        <v>266</v>
      </c>
      <c r="E377" s="201" t="s">
        <v>1</v>
      </c>
      <c r="F377" s="202" t="s">
        <v>280</v>
      </c>
      <c r="H377" s="203">
        <v>36.444000000000003</v>
      </c>
      <c r="I377" s="204"/>
      <c r="L377" s="200"/>
      <c r="M377" s="205"/>
      <c r="N377" s="206"/>
      <c r="O377" s="206"/>
      <c r="P377" s="206"/>
      <c r="Q377" s="206"/>
      <c r="R377" s="206"/>
      <c r="S377" s="206"/>
      <c r="T377" s="207"/>
      <c r="AT377" s="201" t="s">
        <v>266</v>
      </c>
      <c r="AU377" s="201" t="s">
        <v>89</v>
      </c>
      <c r="AV377" s="15" t="s">
        <v>264</v>
      </c>
      <c r="AW377" s="15" t="s">
        <v>29</v>
      </c>
      <c r="AX377" s="15" t="s">
        <v>82</v>
      </c>
      <c r="AY377" s="201" t="s">
        <v>258</v>
      </c>
    </row>
    <row r="378" spans="1:65" s="2" customFormat="1" ht="16.5" customHeight="1">
      <c r="A378" s="33"/>
      <c r="B378" s="169"/>
      <c r="C378" s="170" t="s">
        <v>615</v>
      </c>
      <c r="D378" s="170" t="s">
        <v>260</v>
      </c>
      <c r="E378" s="171" t="s">
        <v>616</v>
      </c>
      <c r="F378" s="172" t="s">
        <v>617</v>
      </c>
      <c r="G378" s="173" t="s">
        <v>275</v>
      </c>
      <c r="H378" s="174">
        <v>1.784</v>
      </c>
      <c r="I378" s="175"/>
      <c r="J378" s="174">
        <f>ROUND(I378*H378,3)</f>
        <v>0</v>
      </c>
      <c r="K378" s="176"/>
      <c r="L378" s="34"/>
      <c r="M378" s="177" t="s">
        <v>1</v>
      </c>
      <c r="N378" s="178" t="s">
        <v>40</v>
      </c>
      <c r="O378" s="59"/>
      <c r="P378" s="179">
        <f>O378*H378</f>
        <v>0</v>
      </c>
      <c r="Q378" s="179">
        <v>2.29698</v>
      </c>
      <c r="R378" s="179">
        <f>Q378*H378</f>
        <v>4.0978123200000001</v>
      </c>
      <c r="S378" s="179">
        <v>0</v>
      </c>
      <c r="T378" s="18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81" t="s">
        <v>264</v>
      </c>
      <c r="AT378" s="181" t="s">
        <v>260</v>
      </c>
      <c r="AU378" s="181" t="s">
        <v>89</v>
      </c>
      <c r="AY378" s="18" t="s">
        <v>258</v>
      </c>
      <c r="BE378" s="182">
        <f>IF(N378="základná",J378,0)</f>
        <v>0</v>
      </c>
      <c r="BF378" s="182">
        <f>IF(N378="znížená",J378,0)</f>
        <v>0</v>
      </c>
      <c r="BG378" s="182">
        <f>IF(N378="zákl. prenesená",J378,0)</f>
        <v>0</v>
      </c>
      <c r="BH378" s="182">
        <f>IF(N378="zníž. prenesená",J378,0)</f>
        <v>0</v>
      </c>
      <c r="BI378" s="182">
        <f>IF(N378="nulová",J378,0)</f>
        <v>0</v>
      </c>
      <c r="BJ378" s="18" t="s">
        <v>89</v>
      </c>
      <c r="BK378" s="183">
        <f>ROUND(I378*H378,3)</f>
        <v>0</v>
      </c>
      <c r="BL378" s="18" t="s">
        <v>264</v>
      </c>
      <c r="BM378" s="181" t="s">
        <v>618</v>
      </c>
    </row>
    <row r="379" spans="1:65" s="14" customFormat="1" ht="11.25">
      <c r="B379" s="192"/>
      <c r="D379" s="185" t="s">
        <v>266</v>
      </c>
      <c r="E379" s="193" t="s">
        <v>1</v>
      </c>
      <c r="F379" s="194" t="s">
        <v>619</v>
      </c>
      <c r="H379" s="195">
        <v>1.0669999999999999</v>
      </c>
      <c r="I379" s="196"/>
      <c r="L379" s="192"/>
      <c r="M379" s="197"/>
      <c r="N379" s="198"/>
      <c r="O379" s="198"/>
      <c r="P379" s="198"/>
      <c r="Q379" s="198"/>
      <c r="R379" s="198"/>
      <c r="S379" s="198"/>
      <c r="T379" s="199"/>
      <c r="AT379" s="193" t="s">
        <v>266</v>
      </c>
      <c r="AU379" s="193" t="s">
        <v>89</v>
      </c>
      <c r="AV379" s="14" t="s">
        <v>89</v>
      </c>
      <c r="AW379" s="14" t="s">
        <v>29</v>
      </c>
      <c r="AX379" s="14" t="s">
        <v>74</v>
      </c>
      <c r="AY379" s="193" t="s">
        <v>258</v>
      </c>
    </row>
    <row r="380" spans="1:65" s="14" customFormat="1" ht="11.25">
      <c r="B380" s="192"/>
      <c r="D380" s="185" t="s">
        <v>266</v>
      </c>
      <c r="E380" s="193" t="s">
        <v>1</v>
      </c>
      <c r="F380" s="194" t="s">
        <v>620</v>
      </c>
      <c r="H380" s="195">
        <v>0.71699999999999997</v>
      </c>
      <c r="I380" s="196"/>
      <c r="L380" s="192"/>
      <c r="M380" s="197"/>
      <c r="N380" s="198"/>
      <c r="O380" s="198"/>
      <c r="P380" s="198"/>
      <c r="Q380" s="198"/>
      <c r="R380" s="198"/>
      <c r="S380" s="198"/>
      <c r="T380" s="199"/>
      <c r="AT380" s="193" t="s">
        <v>266</v>
      </c>
      <c r="AU380" s="193" t="s">
        <v>89</v>
      </c>
      <c r="AV380" s="14" t="s">
        <v>89</v>
      </c>
      <c r="AW380" s="14" t="s">
        <v>29</v>
      </c>
      <c r="AX380" s="14" t="s">
        <v>74</v>
      </c>
      <c r="AY380" s="193" t="s">
        <v>258</v>
      </c>
    </row>
    <row r="381" spans="1:65" s="15" customFormat="1" ht="11.25">
      <c r="B381" s="200"/>
      <c r="D381" s="185" t="s">
        <v>266</v>
      </c>
      <c r="E381" s="201" t="s">
        <v>1</v>
      </c>
      <c r="F381" s="202" t="s">
        <v>280</v>
      </c>
      <c r="H381" s="203">
        <v>1.784</v>
      </c>
      <c r="I381" s="204"/>
      <c r="L381" s="200"/>
      <c r="M381" s="205"/>
      <c r="N381" s="206"/>
      <c r="O381" s="206"/>
      <c r="P381" s="206"/>
      <c r="Q381" s="206"/>
      <c r="R381" s="206"/>
      <c r="S381" s="206"/>
      <c r="T381" s="207"/>
      <c r="AT381" s="201" t="s">
        <v>266</v>
      </c>
      <c r="AU381" s="201" t="s">
        <v>89</v>
      </c>
      <c r="AV381" s="15" t="s">
        <v>264</v>
      </c>
      <c r="AW381" s="15" t="s">
        <v>29</v>
      </c>
      <c r="AX381" s="15" t="s">
        <v>82</v>
      </c>
      <c r="AY381" s="201" t="s">
        <v>258</v>
      </c>
    </row>
    <row r="382" spans="1:65" s="2" customFormat="1" ht="24" customHeight="1">
      <c r="A382" s="33"/>
      <c r="B382" s="169"/>
      <c r="C382" s="170" t="s">
        <v>621</v>
      </c>
      <c r="D382" s="170" t="s">
        <v>260</v>
      </c>
      <c r="E382" s="171" t="s">
        <v>622</v>
      </c>
      <c r="F382" s="172" t="s">
        <v>623</v>
      </c>
      <c r="G382" s="173" t="s">
        <v>263</v>
      </c>
      <c r="H382" s="174">
        <v>10.929</v>
      </c>
      <c r="I382" s="175"/>
      <c r="J382" s="174">
        <f>ROUND(I382*H382,3)</f>
        <v>0</v>
      </c>
      <c r="K382" s="176"/>
      <c r="L382" s="34"/>
      <c r="M382" s="177" t="s">
        <v>1</v>
      </c>
      <c r="N382" s="178" t="s">
        <v>40</v>
      </c>
      <c r="O382" s="59"/>
      <c r="P382" s="179">
        <f>O382*H382</f>
        <v>0</v>
      </c>
      <c r="Q382" s="179">
        <v>3.4099999999999998E-3</v>
      </c>
      <c r="R382" s="179">
        <f>Q382*H382</f>
        <v>3.7267889999999998E-2</v>
      </c>
      <c r="S382" s="179">
        <v>0</v>
      </c>
      <c r="T382" s="18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1" t="s">
        <v>264</v>
      </c>
      <c r="AT382" s="181" t="s">
        <v>260</v>
      </c>
      <c r="AU382" s="181" t="s">
        <v>89</v>
      </c>
      <c r="AY382" s="18" t="s">
        <v>258</v>
      </c>
      <c r="BE382" s="182">
        <f>IF(N382="základná",J382,0)</f>
        <v>0</v>
      </c>
      <c r="BF382" s="182">
        <f>IF(N382="znížená",J382,0)</f>
        <v>0</v>
      </c>
      <c r="BG382" s="182">
        <f>IF(N382="zákl. prenesená",J382,0)</f>
        <v>0</v>
      </c>
      <c r="BH382" s="182">
        <f>IF(N382="zníž. prenesená",J382,0)</f>
        <v>0</v>
      </c>
      <c r="BI382" s="182">
        <f>IF(N382="nulová",J382,0)</f>
        <v>0</v>
      </c>
      <c r="BJ382" s="18" t="s">
        <v>89</v>
      </c>
      <c r="BK382" s="183">
        <f>ROUND(I382*H382,3)</f>
        <v>0</v>
      </c>
      <c r="BL382" s="18" t="s">
        <v>264</v>
      </c>
      <c r="BM382" s="181" t="s">
        <v>624</v>
      </c>
    </row>
    <row r="383" spans="1:65" s="14" customFormat="1" ht="11.25">
      <c r="B383" s="192"/>
      <c r="D383" s="185" t="s">
        <v>266</v>
      </c>
      <c r="E383" s="193" t="s">
        <v>1</v>
      </c>
      <c r="F383" s="194" t="s">
        <v>625</v>
      </c>
      <c r="H383" s="195">
        <v>8.5380000000000003</v>
      </c>
      <c r="I383" s="196"/>
      <c r="L383" s="192"/>
      <c r="M383" s="197"/>
      <c r="N383" s="198"/>
      <c r="O383" s="198"/>
      <c r="P383" s="198"/>
      <c r="Q383" s="198"/>
      <c r="R383" s="198"/>
      <c r="S383" s="198"/>
      <c r="T383" s="199"/>
      <c r="AT383" s="193" t="s">
        <v>266</v>
      </c>
      <c r="AU383" s="193" t="s">
        <v>89</v>
      </c>
      <c r="AV383" s="14" t="s">
        <v>89</v>
      </c>
      <c r="AW383" s="14" t="s">
        <v>29</v>
      </c>
      <c r="AX383" s="14" t="s">
        <v>74</v>
      </c>
      <c r="AY383" s="193" t="s">
        <v>258</v>
      </c>
    </row>
    <row r="384" spans="1:65" s="14" customFormat="1" ht="11.25">
      <c r="B384" s="192"/>
      <c r="D384" s="185" t="s">
        <v>266</v>
      </c>
      <c r="E384" s="193" t="s">
        <v>1</v>
      </c>
      <c r="F384" s="194" t="s">
        <v>626</v>
      </c>
      <c r="H384" s="195">
        <v>2.391</v>
      </c>
      <c r="I384" s="196"/>
      <c r="L384" s="192"/>
      <c r="M384" s="197"/>
      <c r="N384" s="198"/>
      <c r="O384" s="198"/>
      <c r="P384" s="198"/>
      <c r="Q384" s="198"/>
      <c r="R384" s="198"/>
      <c r="S384" s="198"/>
      <c r="T384" s="199"/>
      <c r="AT384" s="193" t="s">
        <v>266</v>
      </c>
      <c r="AU384" s="193" t="s">
        <v>89</v>
      </c>
      <c r="AV384" s="14" t="s">
        <v>89</v>
      </c>
      <c r="AW384" s="14" t="s">
        <v>29</v>
      </c>
      <c r="AX384" s="14" t="s">
        <v>74</v>
      </c>
      <c r="AY384" s="193" t="s">
        <v>258</v>
      </c>
    </row>
    <row r="385" spans="1:65" s="15" customFormat="1" ht="11.25">
      <c r="B385" s="200"/>
      <c r="D385" s="185" t="s">
        <v>266</v>
      </c>
      <c r="E385" s="201" t="s">
        <v>1</v>
      </c>
      <c r="F385" s="202" t="s">
        <v>280</v>
      </c>
      <c r="H385" s="203">
        <v>10.929</v>
      </c>
      <c r="I385" s="204"/>
      <c r="L385" s="200"/>
      <c r="M385" s="205"/>
      <c r="N385" s="206"/>
      <c r="O385" s="206"/>
      <c r="P385" s="206"/>
      <c r="Q385" s="206"/>
      <c r="R385" s="206"/>
      <c r="S385" s="206"/>
      <c r="T385" s="207"/>
      <c r="AT385" s="201" t="s">
        <v>266</v>
      </c>
      <c r="AU385" s="201" t="s">
        <v>89</v>
      </c>
      <c r="AV385" s="15" t="s">
        <v>264</v>
      </c>
      <c r="AW385" s="15" t="s">
        <v>29</v>
      </c>
      <c r="AX385" s="15" t="s">
        <v>82</v>
      </c>
      <c r="AY385" s="201" t="s">
        <v>258</v>
      </c>
    </row>
    <row r="386" spans="1:65" s="2" customFormat="1" ht="24" customHeight="1">
      <c r="A386" s="33"/>
      <c r="B386" s="169"/>
      <c r="C386" s="170" t="s">
        <v>627</v>
      </c>
      <c r="D386" s="170" t="s">
        <v>260</v>
      </c>
      <c r="E386" s="171" t="s">
        <v>628</v>
      </c>
      <c r="F386" s="172" t="s">
        <v>629</v>
      </c>
      <c r="G386" s="173" t="s">
        <v>263</v>
      </c>
      <c r="H386" s="174">
        <v>10.929</v>
      </c>
      <c r="I386" s="175"/>
      <c r="J386" s="174">
        <f>ROUND(I386*H386,3)</f>
        <v>0</v>
      </c>
      <c r="K386" s="176"/>
      <c r="L386" s="34"/>
      <c r="M386" s="177" t="s">
        <v>1</v>
      </c>
      <c r="N386" s="178" t="s">
        <v>40</v>
      </c>
      <c r="O386" s="59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81" t="s">
        <v>264</v>
      </c>
      <c r="AT386" s="181" t="s">
        <v>260</v>
      </c>
      <c r="AU386" s="181" t="s">
        <v>89</v>
      </c>
      <c r="AY386" s="18" t="s">
        <v>258</v>
      </c>
      <c r="BE386" s="182">
        <f>IF(N386="základná",J386,0)</f>
        <v>0</v>
      </c>
      <c r="BF386" s="182">
        <f>IF(N386="znížená",J386,0)</f>
        <v>0</v>
      </c>
      <c r="BG386" s="182">
        <f>IF(N386="zákl. prenesená",J386,0)</f>
        <v>0</v>
      </c>
      <c r="BH386" s="182">
        <f>IF(N386="zníž. prenesená",J386,0)</f>
        <v>0</v>
      </c>
      <c r="BI386" s="182">
        <f>IF(N386="nulová",J386,0)</f>
        <v>0</v>
      </c>
      <c r="BJ386" s="18" t="s">
        <v>89</v>
      </c>
      <c r="BK386" s="183">
        <f>ROUND(I386*H386,3)</f>
        <v>0</v>
      </c>
      <c r="BL386" s="18" t="s">
        <v>264</v>
      </c>
      <c r="BM386" s="181" t="s">
        <v>630</v>
      </c>
    </row>
    <row r="387" spans="1:65" s="2" customFormat="1" ht="24" customHeight="1">
      <c r="A387" s="33"/>
      <c r="B387" s="169"/>
      <c r="C387" s="170" t="s">
        <v>631</v>
      </c>
      <c r="D387" s="170" t="s">
        <v>260</v>
      </c>
      <c r="E387" s="171" t="s">
        <v>632</v>
      </c>
      <c r="F387" s="172" t="s">
        <v>633</v>
      </c>
      <c r="G387" s="173" t="s">
        <v>323</v>
      </c>
      <c r="H387" s="174">
        <v>0.11</v>
      </c>
      <c r="I387" s="175"/>
      <c r="J387" s="174">
        <f>ROUND(I387*H387,3)</f>
        <v>0</v>
      </c>
      <c r="K387" s="176"/>
      <c r="L387" s="34"/>
      <c r="M387" s="177" t="s">
        <v>1</v>
      </c>
      <c r="N387" s="178" t="s">
        <v>40</v>
      </c>
      <c r="O387" s="59"/>
      <c r="P387" s="179">
        <f>O387*H387</f>
        <v>0</v>
      </c>
      <c r="Q387" s="179">
        <v>1.0165999999999999</v>
      </c>
      <c r="R387" s="179">
        <f>Q387*H387</f>
        <v>0.11182599999999999</v>
      </c>
      <c r="S387" s="179">
        <v>0</v>
      </c>
      <c r="T387" s="18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81" t="s">
        <v>264</v>
      </c>
      <c r="AT387" s="181" t="s">
        <v>260</v>
      </c>
      <c r="AU387" s="181" t="s">
        <v>89</v>
      </c>
      <c r="AY387" s="18" t="s">
        <v>258</v>
      </c>
      <c r="BE387" s="182">
        <f>IF(N387="základná",J387,0)</f>
        <v>0</v>
      </c>
      <c r="BF387" s="182">
        <f>IF(N387="znížená",J387,0)</f>
        <v>0</v>
      </c>
      <c r="BG387" s="182">
        <f>IF(N387="zákl. prenesená",J387,0)</f>
        <v>0</v>
      </c>
      <c r="BH387" s="182">
        <f>IF(N387="zníž. prenesená",J387,0)</f>
        <v>0</v>
      </c>
      <c r="BI387" s="182">
        <f>IF(N387="nulová",J387,0)</f>
        <v>0</v>
      </c>
      <c r="BJ387" s="18" t="s">
        <v>89</v>
      </c>
      <c r="BK387" s="183">
        <f>ROUND(I387*H387,3)</f>
        <v>0</v>
      </c>
      <c r="BL387" s="18" t="s">
        <v>264</v>
      </c>
      <c r="BM387" s="181" t="s">
        <v>634</v>
      </c>
    </row>
    <row r="388" spans="1:65" s="14" customFormat="1" ht="11.25">
      <c r="B388" s="192"/>
      <c r="D388" s="185" t="s">
        <v>266</v>
      </c>
      <c r="E388" s="193" t="s">
        <v>1</v>
      </c>
      <c r="F388" s="194" t="s">
        <v>635</v>
      </c>
      <c r="H388" s="195">
        <v>0.11</v>
      </c>
      <c r="I388" s="196"/>
      <c r="L388" s="192"/>
      <c r="M388" s="197"/>
      <c r="N388" s="198"/>
      <c r="O388" s="198"/>
      <c r="P388" s="198"/>
      <c r="Q388" s="198"/>
      <c r="R388" s="198"/>
      <c r="S388" s="198"/>
      <c r="T388" s="199"/>
      <c r="AT388" s="193" t="s">
        <v>266</v>
      </c>
      <c r="AU388" s="193" t="s">
        <v>89</v>
      </c>
      <c r="AV388" s="14" t="s">
        <v>89</v>
      </c>
      <c r="AW388" s="14" t="s">
        <v>29</v>
      </c>
      <c r="AX388" s="14" t="s">
        <v>82</v>
      </c>
      <c r="AY388" s="193" t="s">
        <v>258</v>
      </c>
    </row>
    <row r="389" spans="1:65" s="2" customFormat="1" ht="16.5" customHeight="1">
      <c r="A389" s="33"/>
      <c r="B389" s="169"/>
      <c r="C389" s="170" t="s">
        <v>636</v>
      </c>
      <c r="D389" s="170" t="s">
        <v>260</v>
      </c>
      <c r="E389" s="171" t="s">
        <v>637</v>
      </c>
      <c r="F389" s="172" t="s">
        <v>638</v>
      </c>
      <c r="G389" s="173" t="s">
        <v>275</v>
      </c>
      <c r="H389" s="174">
        <v>1.2729999999999999</v>
      </c>
      <c r="I389" s="175"/>
      <c r="J389" s="174">
        <f>ROUND(I389*H389,3)</f>
        <v>0</v>
      </c>
      <c r="K389" s="176"/>
      <c r="L389" s="34"/>
      <c r="M389" s="177" t="s">
        <v>1</v>
      </c>
      <c r="N389" s="178" t="s">
        <v>40</v>
      </c>
      <c r="O389" s="59"/>
      <c r="P389" s="179">
        <f>O389*H389</f>
        <v>0</v>
      </c>
      <c r="Q389" s="179">
        <v>2.2405599999999999</v>
      </c>
      <c r="R389" s="179">
        <f>Q389*H389</f>
        <v>2.8522328799999999</v>
      </c>
      <c r="S389" s="179">
        <v>0</v>
      </c>
      <c r="T389" s="180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1" t="s">
        <v>264</v>
      </c>
      <c r="AT389" s="181" t="s">
        <v>260</v>
      </c>
      <c r="AU389" s="181" t="s">
        <v>89</v>
      </c>
      <c r="AY389" s="18" t="s">
        <v>258</v>
      </c>
      <c r="BE389" s="182">
        <f>IF(N389="základná",J389,0)</f>
        <v>0</v>
      </c>
      <c r="BF389" s="182">
        <f>IF(N389="znížená",J389,0)</f>
        <v>0</v>
      </c>
      <c r="BG389" s="182">
        <f>IF(N389="zákl. prenesená",J389,0)</f>
        <v>0</v>
      </c>
      <c r="BH389" s="182">
        <f>IF(N389="zníž. prenesená",J389,0)</f>
        <v>0</v>
      </c>
      <c r="BI389" s="182">
        <f>IF(N389="nulová",J389,0)</f>
        <v>0</v>
      </c>
      <c r="BJ389" s="18" t="s">
        <v>89</v>
      </c>
      <c r="BK389" s="183">
        <f>ROUND(I389*H389,3)</f>
        <v>0</v>
      </c>
      <c r="BL389" s="18" t="s">
        <v>264</v>
      </c>
      <c r="BM389" s="181" t="s">
        <v>639</v>
      </c>
    </row>
    <row r="390" spans="1:65" s="13" customFormat="1" ht="11.25">
      <c r="B390" s="184"/>
      <c r="D390" s="185" t="s">
        <v>266</v>
      </c>
      <c r="E390" s="186" t="s">
        <v>1</v>
      </c>
      <c r="F390" s="187" t="s">
        <v>640</v>
      </c>
      <c r="H390" s="186" t="s">
        <v>1</v>
      </c>
      <c r="I390" s="188"/>
      <c r="L390" s="184"/>
      <c r="M390" s="189"/>
      <c r="N390" s="190"/>
      <c r="O390" s="190"/>
      <c r="P390" s="190"/>
      <c r="Q390" s="190"/>
      <c r="R390" s="190"/>
      <c r="S390" s="190"/>
      <c r="T390" s="191"/>
      <c r="AT390" s="186" t="s">
        <v>266</v>
      </c>
      <c r="AU390" s="186" t="s">
        <v>89</v>
      </c>
      <c r="AV390" s="13" t="s">
        <v>82</v>
      </c>
      <c r="AW390" s="13" t="s">
        <v>29</v>
      </c>
      <c r="AX390" s="13" t="s">
        <v>74</v>
      </c>
      <c r="AY390" s="186" t="s">
        <v>258</v>
      </c>
    </row>
    <row r="391" spans="1:65" s="14" customFormat="1" ht="11.25">
      <c r="B391" s="192"/>
      <c r="D391" s="185" t="s">
        <v>266</v>
      </c>
      <c r="E391" s="193" t="s">
        <v>1</v>
      </c>
      <c r="F391" s="194" t="s">
        <v>641</v>
      </c>
      <c r="H391" s="195">
        <v>0.622</v>
      </c>
      <c r="I391" s="196"/>
      <c r="L391" s="192"/>
      <c r="M391" s="197"/>
      <c r="N391" s="198"/>
      <c r="O391" s="198"/>
      <c r="P391" s="198"/>
      <c r="Q391" s="198"/>
      <c r="R391" s="198"/>
      <c r="S391" s="198"/>
      <c r="T391" s="199"/>
      <c r="AT391" s="193" t="s">
        <v>266</v>
      </c>
      <c r="AU391" s="193" t="s">
        <v>89</v>
      </c>
      <c r="AV391" s="14" t="s">
        <v>89</v>
      </c>
      <c r="AW391" s="14" t="s">
        <v>29</v>
      </c>
      <c r="AX391" s="14" t="s">
        <v>74</v>
      </c>
      <c r="AY391" s="193" t="s">
        <v>258</v>
      </c>
    </row>
    <row r="392" spans="1:65" s="14" customFormat="1" ht="11.25">
      <c r="B392" s="192"/>
      <c r="D392" s="185" t="s">
        <v>266</v>
      </c>
      <c r="E392" s="193" t="s">
        <v>1</v>
      </c>
      <c r="F392" s="194" t="s">
        <v>642</v>
      </c>
      <c r="H392" s="195">
        <v>0.315</v>
      </c>
      <c r="I392" s="196"/>
      <c r="L392" s="192"/>
      <c r="M392" s="197"/>
      <c r="N392" s="198"/>
      <c r="O392" s="198"/>
      <c r="P392" s="198"/>
      <c r="Q392" s="198"/>
      <c r="R392" s="198"/>
      <c r="S392" s="198"/>
      <c r="T392" s="199"/>
      <c r="AT392" s="193" t="s">
        <v>266</v>
      </c>
      <c r="AU392" s="193" t="s">
        <v>89</v>
      </c>
      <c r="AV392" s="14" t="s">
        <v>89</v>
      </c>
      <c r="AW392" s="14" t="s">
        <v>29</v>
      </c>
      <c r="AX392" s="14" t="s">
        <v>74</v>
      </c>
      <c r="AY392" s="193" t="s">
        <v>258</v>
      </c>
    </row>
    <row r="393" spans="1:65" s="14" customFormat="1" ht="11.25">
      <c r="B393" s="192"/>
      <c r="D393" s="185" t="s">
        <v>266</v>
      </c>
      <c r="E393" s="193" t="s">
        <v>1</v>
      </c>
      <c r="F393" s="194" t="s">
        <v>643</v>
      </c>
      <c r="H393" s="195">
        <v>0.33600000000000002</v>
      </c>
      <c r="I393" s="196"/>
      <c r="L393" s="192"/>
      <c r="M393" s="197"/>
      <c r="N393" s="198"/>
      <c r="O393" s="198"/>
      <c r="P393" s="198"/>
      <c r="Q393" s="198"/>
      <c r="R393" s="198"/>
      <c r="S393" s="198"/>
      <c r="T393" s="199"/>
      <c r="AT393" s="193" t="s">
        <v>266</v>
      </c>
      <c r="AU393" s="193" t="s">
        <v>89</v>
      </c>
      <c r="AV393" s="14" t="s">
        <v>89</v>
      </c>
      <c r="AW393" s="14" t="s">
        <v>29</v>
      </c>
      <c r="AX393" s="14" t="s">
        <v>74</v>
      </c>
      <c r="AY393" s="193" t="s">
        <v>258</v>
      </c>
    </row>
    <row r="394" spans="1:65" s="15" customFormat="1" ht="11.25">
      <c r="B394" s="200"/>
      <c r="D394" s="185" t="s">
        <v>266</v>
      </c>
      <c r="E394" s="201" t="s">
        <v>1</v>
      </c>
      <c r="F394" s="202" t="s">
        <v>280</v>
      </c>
      <c r="H394" s="203">
        <v>1.2729999999999999</v>
      </c>
      <c r="I394" s="204"/>
      <c r="L394" s="200"/>
      <c r="M394" s="205"/>
      <c r="N394" s="206"/>
      <c r="O394" s="206"/>
      <c r="P394" s="206"/>
      <c r="Q394" s="206"/>
      <c r="R394" s="206"/>
      <c r="S394" s="206"/>
      <c r="T394" s="207"/>
      <c r="AT394" s="201" t="s">
        <v>266</v>
      </c>
      <c r="AU394" s="201" t="s">
        <v>89</v>
      </c>
      <c r="AV394" s="15" t="s">
        <v>264</v>
      </c>
      <c r="AW394" s="15" t="s">
        <v>29</v>
      </c>
      <c r="AX394" s="15" t="s">
        <v>82</v>
      </c>
      <c r="AY394" s="201" t="s">
        <v>258</v>
      </c>
    </row>
    <row r="395" spans="1:65" s="2" customFormat="1" ht="24" customHeight="1">
      <c r="A395" s="33"/>
      <c r="B395" s="169"/>
      <c r="C395" s="170" t="s">
        <v>644</v>
      </c>
      <c r="D395" s="170" t="s">
        <v>260</v>
      </c>
      <c r="E395" s="171" t="s">
        <v>645</v>
      </c>
      <c r="F395" s="172" t="s">
        <v>646</v>
      </c>
      <c r="G395" s="173" t="s">
        <v>323</v>
      </c>
      <c r="H395" s="174">
        <v>0.85899999999999999</v>
      </c>
      <c r="I395" s="175"/>
      <c r="J395" s="174">
        <f>ROUND(I395*H395,3)</f>
        <v>0</v>
      </c>
      <c r="K395" s="176"/>
      <c r="L395" s="34"/>
      <c r="M395" s="177" t="s">
        <v>1</v>
      </c>
      <c r="N395" s="178" t="s">
        <v>40</v>
      </c>
      <c r="O395" s="59"/>
      <c r="P395" s="179">
        <f>O395*H395</f>
        <v>0</v>
      </c>
      <c r="Q395" s="179">
        <v>1.0165500000000001</v>
      </c>
      <c r="R395" s="179">
        <f>Q395*H395</f>
        <v>0.87321645000000003</v>
      </c>
      <c r="S395" s="179">
        <v>0</v>
      </c>
      <c r="T395" s="18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81" t="s">
        <v>264</v>
      </c>
      <c r="AT395" s="181" t="s">
        <v>260</v>
      </c>
      <c r="AU395" s="181" t="s">
        <v>89</v>
      </c>
      <c r="AY395" s="18" t="s">
        <v>258</v>
      </c>
      <c r="BE395" s="182">
        <f>IF(N395="základná",J395,0)</f>
        <v>0</v>
      </c>
      <c r="BF395" s="182">
        <f>IF(N395="znížená",J395,0)</f>
        <v>0</v>
      </c>
      <c r="BG395" s="182">
        <f>IF(N395="zákl. prenesená",J395,0)</f>
        <v>0</v>
      </c>
      <c r="BH395" s="182">
        <f>IF(N395="zníž. prenesená",J395,0)</f>
        <v>0</v>
      </c>
      <c r="BI395" s="182">
        <f>IF(N395="nulová",J395,0)</f>
        <v>0</v>
      </c>
      <c r="BJ395" s="18" t="s">
        <v>89</v>
      </c>
      <c r="BK395" s="183">
        <f>ROUND(I395*H395,3)</f>
        <v>0</v>
      </c>
      <c r="BL395" s="18" t="s">
        <v>264</v>
      </c>
      <c r="BM395" s="181" t="s">
        <v>647</v>
      </c>
    </row>
    <row r="396" spans="1:65" s="14" customFormat="1" ht="11.25">
      <c r="B396" s="192"/>
      <c r="D396" s="185" t="s">
        <v>266</v>
      </c>
      <c r="E396" s="193" t="s">
        <v>1</v>
      </c>
      <c r="F396" s="194" t="s">
        <v>648</v>
      </c>
      <c r="H396" s="195">
        <v>0.85899999999999999</v>
      </c>
      <c r="I396" s="196"/>
      <c r="L396" s="192"/>
      <c r="M396" s="197"/>
      <c r="N396" s="198"/>
      <c r="O396" s="198"/>
      <c r="P396" s="198"/>
      <c r="Q396" s="198"/>
      <c r="R396" s="198"/>
      <c r="S396" s="198"/>
      <c r="T396" s="199"/>
      <c r="AT396" s="193" t="s">
        <v>266</v>
      </c>
      <c r="AU396" s="193" t="s">
        <v>89</v>
      </c>
      <c r="AV396" s="14" t="s">
        <v>89</v>
      </c>
      <c r="AW396" s="14" t="s">
        <v>29</v>
      </c>
      <c r="AX396" s="14" t="s">
        <v>82</v>
      </c>
      <c r="AY396" s="193" t="s">
        <v>258</v>
      </c>
    </row>
    <row r="397" spans="1:65" s="2" customFormat="1" ht="24" customHeight="1">
      <c r="A397" s="33"/>
      <c r="B397" s="169"/>
      <c r="C397" s="170" t="s">
        <v>649</v>
      </c>
      <c r="D397" s="170" t="s">
        <v>260</v>
      </c>
      <c r="E397" s="171" t="s">
        <v>650</v>
      </c>
      <c r="F397" s="172" t="s">
        <v>651</v>
      </c>
      <c r="G397" s="173" t="s">
        <v>263</v>
      </c>
      <c r="H397" s="174">
        <v>6.96</v>
      </c>
      <c r="I397" s="175"/>
      <c r="J397" s="174">
        <f>ROUND(I397*H397,3)</f>
        <v>0</v>
      </c>
      <c r="K397" s="176"/>
      <c r="L397" s="34"/>
      <c r="M397" s="177" t="s">
        <v>1</v>
      </c>
      <c r="N397" s="178" t="s">
        <v>40</v>
      </c>
      <c r="O397" s="59"/>
      <c r="P397" s="179">
        <f>O397*H397</f>
        <v>0</v>
      </c>
      <c r="Q397" s="179">
        <v>8.4600000000000005E-3</v>
      </c>
      <c r="R397" s="179">
        <f>Q397*H397</f>
        <v>5.8881600000000006E-2</v>
      </c>
      <c r="S397" s="179">
        <v>0</v>
      </c>
      <c r="T397" s="18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81" t="s">
        <v>264</v>
      </c>
      <c r="AT397" s="181" t="s">
        <v>260</v>
      </c>
      <c r="AU397" s="181" t="s">
        <v>89</v>
      </c>
      <c r="AY397" s="18" t="s">
        <v>258</v>
      </c>
      <c r="BE397" s="182">
        <f>IF(N397="základná",J397,0)</f>
        <v>0</v>
      </c>
      <c r="BF397" s="182">
        <f>IF(N397="znížená",J397,0)</f>
        <v>0</v>
      </c>
      <c r="BG397" s="182">
        <f>IF(N397="zákl. prenesená",J397,0)</f>
        <v>0</v>
      </c>
      <c r="BH397" s="182">
        <f>IF(N397="zníž. prenesená",J397,0)</f>
        <v>0</v>
      </c>
      <c r="BI397" s="182">
        <f>IF(N397="nulová",J397,0)</f>
        <v>0</v>
      </c>
      <c r="BJ397" s="18" t="s">
        <v>89</v>
      </c>
      <c r="BK397" s="183">
        <f>ROUND(I397*H397,3)</f>
        <v>0</v>
      </c>
      <c r="BL397" s="18" t="s">
        <v>264</v>
      </c>
      <c r="BM397" s="181" t="s">
        <v>652</v>
      </c>
    </row>
    <row r="398" spans="1:65" s="13" customFormat="1" ht="11.25">
      <c r="B398" s="184"/>
      <c r="D398" s="185" t="s">
        <v>266</v>
      </c>
      <c r="E398" s="186" t="s">
        <v>1</v>
      </c>
      <c r="F398" s="187" t="s">
        <v>640</v>
      </c>
      <c r="H398" s="186" t="s">
        <v>1</v>
      </c>
      <c r="I398" s="188"/>
      <c r="L398" s="184"/>
      <c r="M398" s="189"/>
      <c r="N398" s="190"/>
      <c r="O398" s="190"/>
      <c r="P398" s="190"/>
      <c r="Q398" s="190"/>
      <c r="R398" s="190"/>
      <c r="S398" s="190"/>
      <c r="T398" s="191"/>
      <c r="AT398" s="186" t="s">
        <v>266</v>
      </c>
      <c r="AU398" s="186" t="s">
        <v>89</v>
      </c>
      <c r="AV398" s="13" t="s">
        <v>82</v>
      </c>
      <c r="AW398" s="13" t="s">
        <v>29</v>
      </c>
      <c r="AX398" s="13" t="s">
        <v>74</v>
      </c>
      <c r="AY398" s="186" t="s">
        <v>258</v>
      </c>
    </row>
    <row r="399" spans="1:65" s="14" customFormat="1" ht="11.25">
      <c r="B399" s="192"/>
      <c r="D399" s="185" t="s">
        <v>266</v>
      </c>
      <c r="E399" s="193" t="s">
        <v>1</v>
      </c>
      <c r="F399" s="194" t="s">
        <v>653</v>
      </c>
      <c r="H399" s="195">
        <v>4.149</v>
      </c>
      <c r="I399" s="196"/>
      <c r="L399" s="192"/>
      <c r="M399" s="197"/>
      <c r="N399" s="198"/>
      <c r="O399" s="198"/>
      <c r="P399" s="198"/>
      <c r="Q399" s="198"/>
      <c r="R399" s="198"/>
      <c r="S399" s="198"/>
      <c r="T399" s="199"/>
      <c r="AT399" s="193" t="s">
        <v>266</v>
      </c>
      <c r="AU399" s="193" t="s">
        <v>89</v>
      </c>
      <c r="AV399" s="14" t="s">
        <v>89</v>
      </c>
      <c r="AW399" s="14" t="s">
        <v>29</v>
      </c>
      <c r="AX399" s="14" t="s">
        <v>74</v>
      </c>
      <c r="AY399" s="193" t="s">
        <v>258</v>
      </c>
    </row>
    <row r="400" spans="1:65" s="14" customFormat="1" ht="11.25">
      <c r="B400" s="192"/>
      <c r="D400" s="185" t="s">
        <v>266</v>
      </c>
      <c r="E400" s="193" t="s">
        <v>1</v>
      </c>
      <c r="F400" s="194" t="s">
        <v>654</v>
      </c>
      <c r="H400" s="195">
        <v>2.1</v>
      </c>
      <c r="I400" s="196"/>
      <c r="L400" s="192"/>
      <c r="M400" s="197"/>
      <c r="N400" s="198"/>
      <c r="O400" s="198"/>
      <c r="P400" s="198"/>
      <c r="Q400" s="198"/>
      <c r="R400" s="198"/>
      <c r="S400" s="198"/>
      <c r="T400" s="199"/>
      <c r="AT400" s="193" t="s">
        <v>266</v>
      </c>
      <c r="AU400" s="193" t="s">
        <v>89</v>
      </c>
      <c r="AV400" s="14" t="s">
        <v>89</v>
      </c>
      <c r="AW400" s="14" t="s">
        <v>29</v>
      </c>
      <c r="AX400" s="14" t="s">
        <v>74</v>
      </c>
      <c r="AY400" s="193" t="s">
        <v>258</v>
      </c>
    </row>
    <row r="401" spans="1:65" s="14" customFormat="1" ht="11.25">
      <c r="B401" s="192"/>
      <c r="D401" s="185" t="s">
        <v>266</v>
      </c>
      <c r="E401" s="193" t="s">
        <v>1</v>
      </c>
      <c r="F401" s="194" t="s">
        <v>655</v>
      </c>
      <c r="H401" s="195">
        <v>0.71099999999999997</v>
      </c>
      <c r="I401" s="196"/>
      <c r="L401" s="192"/>
      <c r="M401" s="197"/>
      <c r="N401" s="198"/>
      <c r="O401" s="198"/>
      <c r="P401" s="198"/>
      <c r="Q401" s="198"/>
      <c r="R401" s="198"/>
      <c r="S401" s="198"/>
      <c r="T401" s="199"/>
      <c r="AT401" s="193" t="s">
        <v>266</v>
      </c>
      <c r="AU401" s="193" t="s">
        <v>89</v>
      </c>
      <c r="AV401" s="14" t="s">
        <v>89</v>
      </c>
      <c r="AW401" s="14" t="s">
        <v>29</v>
      </c>
      <c r="AX401" s="14" t="s">
        <v>74</v>
      </c>
      <c r="AY401" s="193" t="s">
        <v>258</v>
      </c>
    </row>
    <row r="402" spans="1:65" s="15" customFormat="1" ht="11.25">
      <c r="B402" s="200"/>
      <c r="D402" s="185" t="s">
        <v>266</v>
      </c>
      <c r="E402" s="201" t="s">
        <v>138</v>
      </c>
      <c r="F402" s="202" t="s">
        <v>280</v>
      </c>
      <c r="H402" s="203">
        <v>6.96</v>
      </c>
      <c r="I402" s="204"/>
      <c r="L402" s="200"/>
      <c r="M402" s="205"/>
      <c r="N402" s="206"/>
      <c r="O402" s="206"/>
      <c r="P402" s="206"/>
      <c r="Q402" s="206"/>
      <c r="R402" s="206"/>
      <c r="S402" s="206"/>
      <c r="T402" s="207"/>
      <c r="AT402" s="201" t="s">
        <v>266</v>
      </c>
      <c r="AU402" s="201" t="s">
        <v>89</v>
      </c>
      <c r="AV402" s="15" t="s">
        <v>264</v>
      </c>
      <c r="AW402" s="15" t="s">
        <v>29</v>
      </c>
      <c r="AX402" s="15" t="s">
        <v>82</v>
      </c>
      <c r="AY402" s="201" t="s">
        <v>258</v>
      </c>
    </row>
    <row r="403" spans="1:65" s="2" customFormat="1" ht="24" customHeight="1">
      <c r="A403" s="33"/>
      <c r="B403" s="169"/>
      <c r="C403" s="170" t="s">
        <v>656</v>
      </c>
      <c r="D403" s="170" t="s">
        <v>260</v>
      </c>
      <c r="E403" s="171" t="s">
        <v>657</v>
      </c>
      <c r="F403" s="172" t="s">
        <v>658</v>
      </c>
      <c r="G403" s="173" t="s">
        <v>263</v>
      </c>
      <c r="H403" s="174">
        <v>6.96</v>
      </c>
      <c r="I403" s="175"/>
      <c r="J403" s="174">
        <f>ROUND(I403*H403,3)</f>
        <v>0</v>
      </c>
      <c r="K403" s="176"/>
      <c r="L403" s="34"/>
      <c r="M403" s="177" t="s">
        <v>1</v>
      </c>
      <c r="N403" s="178" t="s">
        <v>40</v>
      </c>
      <c r="O403" s="59"/>
      <c r="P403" s="179">
        <f>O403*H403</f>
        <v>0</v>
      </c>
      <c r="Q403" s="179">
        <v>0</v>
      </c>
      <c r="R403" s="179">
        <f>Q403*H403</f>
        <v>0</v>
      </c>
      <c r="S403" s="179">
        <v>0</v>
      </c>
      <c r="T403" s="18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81" t="s">
        <v>264</v>
      </c>
      <c r="AT403" s="181" t="s">
        <v>260</v>
      </c>
      <c r="AU403" s="181" t="s">
        <v>89</v>
      </c>
      <c r="AY403" s="18" t="s">
        <v>258</v>
      </c>
      <c r="BE403" s="182">
        <f>IF(N403="základná",J403,0)</f>
        <v>0</v>
      </c>
      <c r="BF403" s="182">
        <f>IF(N403="znížená",J403,0)</f>
        <v>0</v>
      </c>
      <c r="BG403" s="182">
        <f>IF(N403="zákl. prenesená",J403,0)</f>
        <v>0</v>
      </c>
      <c r="BH403" s="182">
        <f>IF(N403="zníž. prenesená",J403,0)</f>
        <v>0</v>
      </c>
      <c r="BI403" s="182">
        <f>IF(N403="nulová",J403,0)</f>
        <v>0</v>
      </c>
      <c r="BJ403" s="18" t="s">
        <v>89</v>
      </c>
      <c r="BK403" s="183">
        <f>ROUND(I403*H403,3)</f>
        <v>0</v>
      </c>
      <c r="BL403" s="18" t="s">
        <v>264</v>
      </c>
      <c r="BM403" s="181" t="s">
        <v>659</v>
      </c>
    </row>
    <row r="404" spans="1:65" s="14" customFormat="1" ht="11.25">
      <c r="B404" s="192"/>
      <c r="D404" s="185" t="s">
        <v>266</v>
      </c>
      <c r="E404" s="193" t="s">
        <v>1</v>
      </c>
      <c r="F404" s="194" t="s">
        <v>138</v>
      </c>
      <c r="H404" s="195">
        <v>6.96</v>
      </c>
      <c r="I404" s="196"/>
      <c r="L404" s="192"/>
      <c r="M404" s="197"/>
      <c r="N404" s="198"/>
      <c r="O404" s="198"/>
      <c r="P404" s="198"/>
      <c r="Q404" s="198"/>
      <c r="R404" s="198"/>
      <c r="S404" s="198"/>
      <c r="T404" s="199"/>
      <c r="AT404" s="193" t="s">
        <v>266</v>
      </c>
      <c r="AU404" s="193" t="s">
        <v>89</v>
      </c>
      <c r="AV404" s="14" t="s">
        <v>89</v>
      </c>
      <c r="AW404" s="14" t="s">
        <v>29</v>
      </c>
      <c r="AX404" s="14" t="s">
        <v>82</v>
      </c>
      <c r="AY404" s="193" t="s">
        <v>258</v>
      </c>
    </row>
    <row r="405" spans="1:65" s="2" customFormat="1" ht="24" customHeight="1">
      <c r="A405" s="33"/>
      <c r="B405" s="169"/>
      <c r="C405" s="170" t="s">
        <v>660</v>
      </c>
      <c r="D405" s="170" t="s">
        <v>260</v>
      </c>
      <c r="E405" s="171" t="s">
        <v>661</v>
      </c>
      <c r="F405" s="172" t="s">
        <v>662</v>
      </c>
      <c r="G405" s="173" t="s">
        <v>263</v>
      </c>
      <c r="H405" s="174">
        <v>2.2400000000000002</v>
      </c>
      <c r="I405" s="175"/>
      <c r="J405" s="174">
        <f>ROUND(I405*H405,3)</f>
        <v>0</v>
      </c>
      <c r="K405" s="176"/>
      <c r="L405" s="34"/>
      <c r="M405" s="177" t="s">
        <v>1</v>
      </c>
      <c r="N405" s="178" t="s">
        <v>40</v>
      </c>
      <c r="O405" s="59"/>
      <c r="P405" s="179">
        <f>O405*H405</f>
        <v>0</v>
      </c>
      <c r="Q405" s="179">
        <v>4.3099999999999996E-3</v>
      </c>
      <c r="R405" s="179">
        <f>Q405*H405</f>
        <v>9.6544000000000005E-3</v>
      </c>
      <c r="S405" s="179">
        <v>0</v>
      </c>
      <c r="T405" s="180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81" t="s">
        <v>264</v>
      </c>
      <c r="AT405" s="181" t="s">
        <v>260</v>
      </c>
      <c r="AU405" s="181" t="s">
        <v>89</v>
      </c>
      <c r="AY405" s="18" t="s">
        <v>258</v>
      </c>
      <c r="BE405" s="182">
        <f>IF(N405="základná",J405,0)</f>
        <v>0</v>
      </c>
      <c r="BF405" s="182">
        <f>IF(N405="znížená",J405,0)</f>
        <v>0</v>
      </c>
      <c r="BG405" s="182">
        <f>IF(N405="zákl. prenesená",J405,0)</f>
        <v>0</v>
      </c>
      <c r="BH405" s="182">
        <f>IF(N405="zníž. prenesená",J405,0)</f>
        <v>0</v>
      </c>
      <c r="BI405" s="182">
        <f>IF(N405="nulová",J405,0)</f>
        <v>0</v>
      </c>
      <c r="BJ405" s="18" t="s">
        <v>89</v>
      </c>
      <c r="BK405" s="183">
        <f>ROUND(I405*H405,3)</f>
        <v>0</v>
      </c>
      <c r="BL405" s="18" t="s">
        <v>264</v>
      </c>
      <c r="BM405" s="181" t="s">
        <v>663</v>
      </c>
    </row>
    <row r="406" spans="1:65" s="13" customFormat="1" ht="11.25">
      <c r="B406" s="184"/>
      <c r="D406" s="185" t="s">
        <v>266</v>
      </c>
      <c r="E406" s="186" t="s">
        <v>1</v>
      </c>
      <c r="F406" s="187" t="s">
        <v>640</v>
      </c>
      <c r="H406" s="186" t="s">
        <v>1</v>
      </c>
      <c r="I406" s="188"/>
      <c r="L406" s="184"/>
      <c r="M406" s="189"/>
      <c r="N406" s="190"/>
      <c r="O406" s="190"/>
      <c r="P406" s="190"/>
      <c r="Q406" s="190"/>
      <c r="R406" s="190"/>
      <c r="S406" s="190"/>
      <c r="T406" s="191"/>
      <c r="AT406" s="186" t="s">
        <v>266</v>
      </c>
      <c r="AU406" s="186" t="s">
        <v>89</v>
      </c>
      <c r="AV406" s="13" t="s">
        <v>82</v>
      </c>
      <c r="AW406" s="13" t="s">
        <v>29</v>
      </c>
      <c r="AX406" s="13" t="s">
        <v>74</v>
      </c>
      <c r="AY406" s="186" t="s">
        <v>258</v>
      </c>
    </row>
    <row r="407" spans="1:65" s="14" customFormat="1" ht="11.25">
      <c r="B407" s="192"/>
      <c r="D407" s="185" t="s">
        <v>266</v>
      </c>
      <c r="E407" s="193" t="s">
        <v>1</v>
      </c>
      <c r="F407" s="194" t="s">
        <v>664</v>
      </c>
      <c r="H407" s="195">
        <v>2.2400000000000002</v>
      </c>
      <c r="I407" s="196"/>
      <c r="L407" s="192"/>
      <c r="M407" s="197"/>
      <c r="N407" s="198"/>
      <c r="O407" s="198"/>
      <c r="P407" s="198"/>
      <c r="Q407" s="198"/>
      <c r="R407" s="198"/>
      <c r="S407" s="198"/>
      <c r="T407" s="199"/>
      <c r="AT407" s="193" t="s">
        <v>266</v>
      </c>
      <c r="AU407" s="193" t="s">
        <v>89</v>
      </c>
      <c r="AV407" s="14" t="s">
        <v>89</v>
      </c>
      <c r="AW407" s="14" t="s">
        <v>29</v>
      </c>
      <c r="AX407" s="14" t="s">
        <v>74</v>
      </c>
      <c r="AY407" s="193" t="s">
        <v>258</v>
      </c>
    </row>
    <row r="408" spans="1:65" s="16" customFormat="1" ht="11.25">
      <c r="B408" s="218"/>
      <c r="D408" s="185" t="s">
        <v>266</v>
      </c>
      <c r="E408" s="219" t="s">
        <v>140</v>
      </c>
      <c r="F408" s="220" t="s">
        <v>665</v>
      </c>
      <c r="H408" s="221">
        <v>2.2400000000000002</v>
      </c>
      <c r="I408" s="222"/>
      <c r="L408" s="218"/>
      <c r="M408" s="223"/>
      <c r="N408" s="224"/>
      <c r="O408" s="224"/>
      <c r="P408" s="224"/>
      <c r="Q408" s="224"/>
      <c r="R408" s="224"/>
      <c r="S408" s="224"/>
      <c r="T408" s="225"/>
      <c r="AT408" s="219" t="s">
        <v>266</v>
      </c>
      <c r="AU408" s="219" t="s">
        <v>89</v>
      </c>
      <c r="AV408" s="16" t="s">
        <v>272</v>
      </c>
      <c r="AW408" s="16" t="s">
        <v>29</v>
      </c>
      <c r="AX408" s="16" t="s">
        <v>82</v>
      </c>
      <c r="AY408" s="219" t="s">
        <v>258</v>
      </c>
    </row>
    <row r="409" spans="1:65" s="2" customFormat="1" ht="24" customHeight="1">
      <c r="A409" s="33"/>
      <c r="B409" s="169"/>
      <c r="C409" s="170" t="s">
        <v>666</v>
      </c>
      <c r="D409" s="170" t="s">
        <v>260</v>
      </c>
      <c r="E409" s="171" t="s">
        <v>667</v>
      </c>
      <c r="F409" s="172" t="s">
        <v>668</v>
      </c>
      <c r="G409" s="173" t="s">
        <v>263</v>
      </c>
      <c r="H409" s="174">
        <v>2.2400000000000002</v>
      </c>
      <c r="I409" s="175"/>
      <c r="J409" s="174">
        <f>ROUND(I409*H409,3)</f>
        <v>0</v>
      </c>
      <c r="K409" s="176"/>
      <c r="L409" s="34"/>
      <c r="M409" s="177" t="s">
        <v>1</v>
      </c>
      <c r="N409" s="178" t="s">
        <v>40</v>
      </c>
      <c r="O409" s="59"/>
      <c r="P409" s="179">
        <f>O409*H409</f>
        <v>0</v>
      </c>
      <c r="Q409" s="179">
        <v>0</v>
      </c>
      <c r="R409" s="179">
        <f>Q409*H409</f>
        <v>0</v>
      </c>
      <c r="S409" s="179">
        <v>0</v>
      </c>
      <c r="T409" s="180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81" t="s">
        <v>264</v>
      </c>
      <c r="AT409" s="181" t="s">
        <v>260</v>
      </c>
      <c r="AU409" s="181" t="s">
        <v>89</v>
      </c>
      <c r="AY409" s="18" t="s">
        <v>258</v>
      </c>
      <c r="BE409" s="182">
        <f>IF(N409="základná",J409,0)</f>
        <v>0</v>
      </c>
      <c r="BF409" s="182">
        <f>IF(N409="znížená",J409,0)</f>
        <v>0</v>
      </c>
      <c r="BG409" s="182">
        <f>IF(N409="zákl. prenesená",J409,0)</f>
        <v>0</v>
      </c>
      <c r="BH409" s="182">
        <f>IF(N409="zníž. prenesená",J409,0)</f>
        <v>0</v>
      </c>
      <c r="BI409" s="182">
        <f>IF(N409="nulová",J409,0)</f>
        <v>0</v>
      </c>
      <c r="BJ409" s="18" t="s">
        <v>89</v>
      </c>
      <c r="BK409" s="183">
        <f>ROUND(I409*H409,3)</f>
        <v>0</v>
      </c>
      <c r="BL409" s="18" t="s">
        <v>264</v>
      </c>
      <c r="BM409" s="181" t="s">
        <v>669</v>
      </c>
    </row>
    <row r="410" spans="1:65" s="14" customFormat="1" ht="11.25">
      <c r="B410" s="192"/>
      <c r="D410" s="185" t="s">
        <v>266</v>
      </c>
      <c r="E410" s="193" t="s">
        <v>1</v>
      </c>
      <c r="F410" s="194" t="s">
        <v>140</v>
      </c>
      <c r="H410" s="195">
        <v>2.2400000000000002</v>
      </c>
      <c r="I410" s="196"/>
      <c r="L410" s="192"/>
      <c r="M410" s="197"/>
      <c r="N410" s="198"/>
      <c r="O410" s="198"/>
      <c r="P410" s="198"/>
      <c r="Q410" s="198"/>
      <c r="R410" s="198"/>
      <c r="S410" s="198"/>
      <c r="T410" s="199"/>
      <c r="AT410" s="193" t="s">
        <v>266</v>
      </c>
      <c r="AU410" s="193" t="s">
        <v>89</v>
      </c>
      <c r="AV410" s="14" t="s">
        <v>89</v>
      </c>
      <c r="AW410" s="14" t="s">
        <v>29</v>
      </c>
      <c r="AX410" s="14" t="s">
        <v>82</v>
      </c>
      <c r="AY410" s="193" t="s">
        <v>258</v>
      </c>
    </row>
    <row r="411" spans="1:65" s="12" customFormat="1" ht="22.9" customHeight="1">
      <c r="B411" s="156"/>
      <c r="D411" s="157" t="s">
        <v>73</v>
      </c>
      <c r="E411" s="167" t="s">
        <v>287</v>
      </c>
      <c r="F411" s="167" t="s">
        <v>670</v>
      </c>
      <c r="I411" s="159"/>
      <c r="J411" s="168">
        <f>BK411</f>
        <v>0</v>
      </c>
      <c r="L411" s="156"/>
      <c r="M411" s="161"/>
      <c r="N411" s="162"/>
      <c r="O411" s="162"/>
      <c r="P411" s="163">
        <f>SUM(P412:P421)</f>
        <v>0</v>
      </c>
      <c r="Q411" s="162"/>
      <c r="R411" s="163">
        <f>SUM(R412:R421)</f>
        <v>12.579174</v>
      </c>
      <c r="S411" s="162"/>
      <c r="T411" s="164">
        <f>SUM(T412:T421)</f>
        <v>0</v>
      </c>
      <c r="AR411" s="157" t="s">
        <v>82</v>
      </c>
      <c r="AT411" s="165" t="s">
        <v>73</v>
      </c>
      <c r="AU411" s="165" t="s">
        <v>82</v>
      </c>
      <c r="AY411" s="157" t="s">
        <v>258</v>
      </c>
      <c r="BK411" s="166">
        <f>SUM(BK412:BK421)</f>
        <v>0</v>
      </c>
    </row>
    <row r="412" spans="1:65" s="2" customFormat="1" ht="24" customHeight="1">
      <c r="A412" s="33"/>
      <c r="B412" s="169"/>
      <c r="C412" s="170" t="s">
        <v>671</v>
      </c>
      <c r="D412" s="170" t="s">
        <v>260</v>
      </c>
      <c r="E412" s="171" t="s">
        <v>672</v>
      </c>
      <c r="F412" s="172" t="s">
        <v>673</v>
      </c>
      <c r="G412" s="173" t="s">
        <v>263</v>
      </c>
      <c r="H412" s="174">
        <v>20.187999999999999</v>
      </c>
      <c r="I412" s="175"/>
      <c r="J412" s="174">
        <f>ROUND(I412*H412,3)</f>
        <v>0</v>
      </c>
      <c r="K412" s="176"/>
      <c r="L412" s="34"/>
      <c r="M412" s="177" t="s">
        <v>1</v>
      </c>
      <c r="N412" s="178" t="s">
        <v>40</v>
      </c>
      <c r="O412" s="59"/>
      <c r="P412" s="179">
        <f>O412*H412</f>
        <v>0</v>
      </c>
      <c r="Q412" s="179">
        <v>0.39800000000000002</v>
      </c>
      <c r="R412" s="179">
        <f>Q412*H412</f>
        <v>8.0348240000000004</v>
      </c>
      <c r="S412" s="179">
        <v>0</v>
      </c>
      <c r="T412" s="180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81" t="s">
        <v>264</v>
      </c>
      <c r="AT412" s="181" t="s">
        <v>260</v>
      </c>
      <c r="AU412" s="181" t="s">
        <v>89</v>
      </c>
      <c r="AY412" s="18" t="s">
        <v>258</v>
      </c>
      <c r="BE412" s="182">
        <f>IF(N412="základná",J412,0)</f>
        <v>0</v>
      </c>
      <c r="BF412" s="182">
        <f>IF(N412="znížená",J412,0)</f>
        <v>0</v>
      </c>
      <c r="BG412" s="182">
        <f>IF(N412="zákl. prenesená",J412,0)</f>
        <v>0</v>
      </c>
      <c r="BH412" s="182">
        <f>IF(N412="zníž. prenesená",J412,0)</f>
        <v>0</v>
      </c>
      <c r="BI412" s="182">
        <f>IF(N412="nulová",J412,0)</f>
        <v>0</v>
      </c>
      <c r="BJ412" s="18" t="s">
        <v>89</v>
      </c>
      <c r="BK412" s="183">
        <f>ROUND(I412*H412,3)</f>
        <v>0</v>
      </c>
      <c r="BL412" s="18" t="s">
        <v>264</v>
      </c>
      <c r="BM412" s="181" t="s">
        <v>674</v>
      </c>
    </row>
    <row r="413" spans="1:65" s="14" customFormat="1" ht="11.25">
      <c r="B413" s="192"/>
      <c r="D413" s="185" t="s">
        <v>266</v>
      </c>
      <c r="E413" s="193" t="s">
        <v>1</v>
      </c>
      <c r="F413" s="194" t="s">
        <v>392</v>
      </c>
      <c r="H413" s="195">
        <v>20.187999999999999</v>
      </c>
      <c r="I413" s="196"/>
      <c r="L413" s="192"/>
      <c r="M413" s="197"/>
      <c r="N413" s="198"/>
      <c r="O413" s="198"/>
      <c r="P413" s="198"/>
      <c r="Q413" s="198"/>
      <c r="R413" s="198"/>
      <c r="S413" s="198"/>
      <c r="T413" s="199"/>
      <c r="AT413" s="193" t="s">
        <v>266</v>
      </c>
      <c r="AU413" s="193" t="s">
        <v>89</v>
      </c>
      <c r="AV413" s="14" t="s">
        <v>89</v>
      </c>
      <c r="AW413" s="14" t="s">
        <v>29</v>
      </c>
      <c r="AX413" s="14" t="s">
        <v>82</v>
      </c>
      <c r="AY413" s="193" t="s">
        <v>258</v>
      </c>
    </row>
    <row r="414" spans="1:65" s="2" customFormat="1" ht="36" customHeight="1">
      <c r="A414" s="33"/>
      <c r="B414" s="169"/>
      <c r="C414" s="170" t="s">
        <v>675</v>
      </c>
      <c r="D414" s="170" t="s">
        <v>260</v>
      </c>
      <c r="E414" s="171" t="s">
        <v>676</v>
      </c>
      <c r="F414" s="172" t="s">
        <v>677</v>
      </c>
      <c r="G414" s="173" t="s">
        <v>263</v>
      </c>
      <c r="H414" s="174">
        <v>20.187999999999999</v>
      </c>
      <c r="I414" s="175"/>
      <c r="J414" s="174">
        <f>ROUND(I414*H414,3)</f>
        <v>0</v>
      </c>
      <c r="K414" s="176"/>
      <c r="L414" s="34"/>
      <c r="M414" s="177" t="s">
        <v>1</v>
      </c>
      <c r="N414" s="178" t="s">
        <v>40</v>
      </c>
      <c r="O414" s="59"/>
      <c r="P414" s="179">
        <f>O414*H414</f>
        <v>0</v>
      </c>
      <c r="Q414" s="179">
        <v>9.2499999999999999E-2</v>
      </c>
      <c r="R414" s="179">
        <f>Q414*H414</f>
        <v>1.8673899999999999</v>
      </c>
      <c r="S414" s="179">
        <v>0</v>
      </c>
      <c r="T414" s="180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81" t="s">
        <v>264</v>
      </c>
      <c r="AT414" s="181" t="s">
        <v>260</v>
      </c>
      <c r="AU414" s="181" t="s">
        <v>89</v>
      </c>
      <c r="AY414" s="18" t="s">
        <v>258</v>
      </c>
      <c r="BE414" s="182">
        <f>IF(N414="základná",J414,0)</f>
        <v>0</v>
      </c>
      <c r="BF414" s="182">
        <f>IF(N414="znížená",J414,0)</f>
        <v>0</v>
      </c>
      <c r="BG414" s="182">
        <f>IF(N414="zákl. prenesená",J414,0)</f>
        <v>0</v>
      </c>
      <c r="BH414" s="182">
        <f>IF(N414="zníž. prenesená",J414,0)</f>
        <v>0</v>
      </c>
      <c r="BI414" s="182">
        <f>IF(N414="nulová",J414,0)</f>
        <v>0</v>
      </c>
      <c r="BJ414" s="18" t="s">
        <v>89</v>
      </c>
      <c r="BK414" s="183">
        <f>ROUND(I414*H414,3)</f>
        <v>0</v>
      </c>
      <c r="BL414" s="18" t="s">
        <v>264</v>
      </c>
      <c r="BM414" s="181" t="s">
        <v>678</v>
      </c>
    </row>
    <row r="415" spans="1:65" s="13" customFormat="1" ht="11.25">
      <c r="B415" s="184"/>
      <c r="D415" s="185" t="s">
        <v>266</v>
      </c>
      <c r="E415" s="186" t="s">
        <v>1</v>
      </c>
      <c r="F415" s="187" t="s">
        <v>679</v>
      </c>
      <c r="H415" s="186" t="s">
        <v>1</v>
      </c>
      <c r="I415" s="188"/>
      <c r="L415" s="184"/>
      <c r="M415" s="189"/>
      <c r="N415" s="190"/>
      <c r="O415" s="190"/>
      <c r="P415" s="190"/>
      <c r="Q415" s="190"/>
      <c r="R415" s="190"/>
      <c r="S415" s="190"/>
      <c r="T415" s="191"/>
      <c r="AT415" s="186" t="s">
        <v>266</v>
      </c>
      <c r="AU415" s="186" t="s">
        <v>89</v>
      </c>
      <c r="AV415" s="13" t="s">
        <v>82</v>
      </c>
      <c r="AW415" s="13" t="s">
        <v>29</v>
      </c>
      <c r="AX415" s="13" t="s">
        <v>74</v>
      </c>
      <c r="AY415" s="186" t="s">
        <v>258</v>
      </c>
    </row>
    <row r="416" spans="1:65" s="14" customFormat="1" ht="11.25">
      <c r="B416" s="192"/>
      <c r="D416" s="185" t="s">
        <v>266</v>
      </c>
      <c r="E416" s="193" t="s">
        <v>1</v>
      </c>
      <c r="F416" s="194" t="s">
        <v>680</v>
      </c>
      <c r="H416" s="195">
        <v>8.3379999999999992</v>
      </c>
      <c r="I416" s="196"/>
      <c r="L416" s="192"/>
      <c r="M416" s="197"/>
      <c r="N416" s="198"/>
      <c r="O416" s="198"/>
      <c r="P416" s="198"/>
      <c r="Q416" s="198"/>
      <c r="R416" s="198"/>
      <c r="S416" s="198"/>
      <c r="T416" s="199"/>
      <c r="AT416" s="193" t="s">
        <v>266</v>
      </c>
      <c r="AU416" s="193" t="s">
        <v>89</v>
      </c>
      <c r="AV416" s="14" t="s">
        <v>89</v>
      </c>
      <c r="AW416" s="14" t="s">
        <v>29</v>
      </c>
      <c r="AX416" s="14" t="s">
        <v>74</v>
      </c>
      <c r="AY416" s="193" t="s">
        <v>258</v>
      </c>
    </row>
    <row r="417" spans="1:65" s="14" customFormat="1" ht="11.25">
      <c r="B417" s="192"/>
      <c r="D417" s="185" t="s">
        <v>266</v>
      </c>
      <c r="E417" s="193" t="s">
        <v>1</v>
      </c>
      <c r="F417" s="194" t="s">
        <v>681</v>
      </c>
      <c r="H417" s="195">
        <v>6.25</v>
      </c>
      <c r="I417" s="196"/>
      <c r="L417" s="192"/>
      <c r="M417" s="197"/>
      <c r="N417" s="198"/>
      <c r="O417" s="198"/>
      <c r="P417" s="198"/>
      <c r="Q417" s="198"/>
      <c r="R417" s="198"/>
      <c r="S417" s="198"/>
      <c r="T417" s="199"/>
      <c r="AT417" s="193" t="s">
        <v>266</v>
      </c>
      <c r="AU417" s="193" t="s">
        <v>89</v>
      </c>
      <c r="AV417" s="14" t="s">
        <v>89</v>
      </c>
      <c r="AW417" s="14" t="s">
        <v>29</v>
      </c>
      <c r="AX417" s="14" t="s">
        <v>74</v>
      </c>
      <c r="AY417" s="193" t="s">
        <v>258</v>
      </c>
    </row>
    <row r="418" spans="1:65" s="14" customFormat="1" ht="11.25">
      <c r="B418" s="192"/>
      <c r="D418" s="185" t="s">
        <v>266</v>
      </c>
      <c r="E418" s="193" t="s">
        <v>1</v>
      </c>
      <c r="F418" s="194" t="s">
        <v>682</v>
      </c>
      <c r="H418" s="195">
        <v>5.6</v>
      </c>
      <c r="I418" s="196"/>
      <c r="L418" s="192"/>
      <c r="M418" s="197"/>
      <c r="N418" s="198"/>
      <c r="O418" s="198"/>
      <c r="P418" s="198"/>
      <c r="Q418" s="198"/>
      <c r="R418" s="198"/>
      <c r="S418" s="198"/>
      <c r="T418" s="199"/>
      <c r="AT418" s="193" t="s">
        <v>266</v>
      </c>
      <c r="AU418" s="193" t="s">
        <v>89</v>
      </c>
      <c r="AV418" s="14" t="s">
        <v>89</v>
      </c>
      <c r="AW418" s="14" t="s">
        <v>29</v>
      </c>
      <c r="AX418" s="14" t="s">
        <v>74</v>
      </c>
      <c r="AY418" s="193" t="s">
        <v>258</v>
      </c>
    </row>
    <row r="419" spans="1:65" s="15" customFormat="1" ht="11.25">
      <c r="B419" s="200"/>
      <c r="D419" s="185" t="s">
        <v>266</v>
      </c>
      <c r="E419" s="201" t="s">
        <v>194</v>
      </c>
      <c r="F419" s="202" t="s">
        <v>280</v>
      </c>
      <c r="H419" s="203">
        <v>20.187999999999999</v>
      </c>
      <c r="I419" s="204"/>
      <c r="L419" s="200"/>
      <c r="M419" s="205"/>
      <c r="N419" s="206"/>
      <c r="O419" s="206"/>
      <c r="P419" s="206"/>
      <c r="Q419" s="206"/>
      <c r="R419" s="206"/>
      <c r="S419" s="206"/>
      <c r="T419" s="207"/>
      <c r="AT419" s="201" t="s">
        <v>266</v>
      </c>
      <c r="AU419" s="201" t="s">
        <v>89</v>
      </c>
      <c r="AV419" s="15" t="s">
        <v>264</v>
      </c>
      <c r="AW419" s="15" t="s">
        <v>29</v>
      </c>
      <c r="AX419" s="15" t="s">
        <v>82</v>
      </c>
      <c r="AY419" s="201" t="s">
        <v>258</v>
      </c>
    </row>
    <row r="420" spans="1:65" s="2" customFormat="1" ht="16.5" customHeight="1">
      <c r="A420" s="33"/>
      <c r="B420" s="169"/>
      <c r="C420" s="208" t="s">
        <v>683</v>
      </c>
      <c r="D420" s="208" t="s">
        <v>394</v>
      </c>
      <c r="E420" s="209" t="s">
        <v>684</v>
      </c>
      <c r="F420" s="210" t="s">
        <v>685</v>
      </c>
      <c r="G420" s="211" t="s">
        <v>263</v>
      </c>
      <c r="H420" s="212">
        <v>20.591999999999999</v>
      </c>
      <c r="I420" s="213"/>
      <c r="J420" s="212">
        <f>ROUND(I420*H420,3)</f>
        <v>0</v>
      </c>
      <c r="K420" s="214"/>
      <c r="L420" s="215"/>
      <c r="M420" s="216" t="s">
        <v>1</v>
      </c>
      <c r="N420" s="217" t="s">
        <v>40</v>
      </c>
      <c r="O420" s="59"/>
      <c r="P420" s="179">
        <f>O420*H420</f>
        <v>0</v>
      </c>
      <c r="Q420" s="179">
        <v>0.13</v>
      </c>
      <c r="R420" s="179">
        <f>Q420*H420</f>
        <v>2.6769599999999998</v>
      </c>
      <c r="S420" s="179">
        <v>0</v>
      </c>
      <c r="T420" s="180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81" t="s">
        <v>302</v>
      </c>
      <c r="AT420" s="181" t="s">
        <v>394</v>
      </c>
      <c r="AU420" s="181" t="s">
        <v>89</v>
      </c>
      <c r="AY420" s="18" t="s">
        <v>258</v>
      </c>
      <c r="BE420" s="182">
        <f>IF(N420="základná",J420,0)</f>
        <v>0</v>
      </c>
      <c r="BF420" s="182">
        <f>IF(N420="znížená",J420,0)</f>
        <v>0</v>
      </c>
      <c r="BG420" s="182">
        <f>IF(N420="zákl. prenesená",J420,0)</f>
        <v>0</v>
      </c>
      <c r="BH420" s="182">
        <f>IF(N420="zníž. prenesená",J420,0)</f>
        <v>0</v>
      </c>
      <c r="BI420" s="182">
        <f>IF(N420="nulová",J420,0)</f>
        <v>0</v>
      </c>
      <c r="BJ420" s="18" t="s">
        <v>89</v>
      </c>
      <c r="BK420" s="183">
        <f>ROUND(I420*H420,3)</f>
        <v>0</v>
      </c>
      <c r="BL420" s="18" t="s">
        <v>264</v>
      </c>
      <c r="BM420" s="181" t="s">
        <v>686</v>
      </c>
    </row>
    <row r="421" spans="1:65" s="14" customFormat="1" ht="11.25">
      <c r="B421" s="192"/>
      <c r="D421" s="185" t="s">
        <v>266</v>
      </c>
      <c r="E421" s="193" t="s">
        <v>1</v>
      </c>
      <c r="F421" s="194" t="s">
        <v>687</v>
      </c>
      <c r="H421" s="195">
        <v>20.591999999999999</v>
      </c>
      <c r="I421" s="196"/>
      <c r="L421" s="192"/>
      <c r="M421" s="197"/>
      <c r="N421" s="198"/>
      <c r="O421" s="198"/>
      <c r="P421" s="198"/>
      <c r="Q421" s="198"/>
      <c r="R421" s="198"/>
      <c r="S421" s="198"/>
      <c r="T421" s="199"/>
      <c r="AT421" s="193" t="s">
        <v>266</v>
      </c>
      <c r="AU421" s="193" t="s">
        <v>89</v>
      </c>
      <c r="AV421" s="14" t="s">
        <v>89</v>
      </c>
      <c r="AW421" s="14" t="s">
        <v>29</v>
      </c>
      <c r="AX421" s="14" t="s">
        <v>82</v>
      </c>
      <c r="AY421" s="193" t="s">
        <v>258</v>
      </c>
    </row>
    <row r="422" spans="1:65" s="12" customFormat="1" ht="22.9" customHeight="1">
      <c r="B422" s="156"/>
      <c r="D422" s="157" t="s">
        <v>73</v>
      </c>
      <c r="E422" s="167" t="s">
        <v>293</v>
      </c>
      <c r="F422" s="167" t="s">
        <v>688</v>
      </c>
      <c r="I422" s="159"/>
      <c r="J422" s="168">
        <f>BK422</f>
        <v>0</v>
      </c>
      <c r="L422" s="156"/>
      <c r="M422" s="161"/>
      <c r="N422" s="162"/>
      <c r="O422" s="162"/>
      <c r="P422" s="163">
        <f>SUM(P423:P792)</f>
        <v>0</v>
      </c>
      <c r="Q422" s="162"/>
      <c r="R422" s="163">
        <f>SUM(R423:R792)</f>
        <v>28.811203179999996</v>
      </c>
      <c r="S422" s="162"/>
      <c r="T422" s="164">
        <f>SUM(T423:T792)</f>
        <v>0</v>
      </c>
      <c r="AR422" s="157" t="s">
        <v>82</v>
      </c>
      <c r="AT422" s="165" t="s">
        <v>73</v>
      </c>
      <c r="AU422" s="165" t="s">
        <v>82</v>
      </c>
      <c r="AY422" s="157" t="s">
        <v>258</v>
      </c>
      <c r="BK422" s="166">
        <f>SUM(BK423:BK792)</f>
        <v>0</v>
      </c>
    </row>
    <row r="423" spans="1:65" s="2" customFormat="1" ht="24" customHeight="1">
      <c r="A423" s="33"/>
      <c r="B423" s="169"/>
      <c r="C423" s="170" t="s">
        <v>689</v>
      </c>
      <c r="D423" s="170" t="s">
        <v>260</v>
      </c>
      <c r="E423" s="171" t="s">
        <v>690</v>
      </c>
      <c r="F423" s="172" t="s">
        <v>691</v>
      </c>
      <c r="G423" s="173" t="s">
        <v>263</v>
      </c>
      <c r="H423" s="174">
        <v>53.89</v>
      </c>
      <c r="I423" s="175"/>
      <c r="J423" s="174">
        <f>ROUND(I423*H423,3)</f>
        <v>0</v>
      </c>
      <c r="K423" s="176"/>
      <c r="L423" s="34"/>
      <c r="M423" s="177" t="s">
        <v>1</v>
      </c>
      <c r="N423" s="178" t="s">
        <v>40</v>
      </c>
      <c r="O423" s="59"/>
      <c r="P423" s="179">
        <f>O423*H423</f>
        <v>0</v>
      </c>
      <c r="Q423" s="179">
        <v>1.261E-2</v>
      </c>
      <c r="R423" s="179">
        <f>Q423*H423</f>
        <v>0.67955290000000002</v>
      </c>
      <c r="S423" s="179">
        <v>0</v>
      </c>
      <c r="T423" s="18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81" t="s">
        <v>264</v>
      </c>
      <c r="AT423" s="181" t="s">
        <v>260</v>
      </c>
      <c r="AU423" s="181" t="s">
        <v>89</v>
      </c>
      <c r="AY423" s="18" t="s">
        <v>258</v>
      </c>
      <c r="BE423" s="182">
        <f>IF(N423="základná",J423,0)</f>
        <v>0</v>
      </c>
      <c r="BF423" s="182">
        <f>IF(N423="znížená",J423,0)</f>
        <v>0</v>
      </c>
      <c r="BG423" s="182">
        <f>IF(N423="zákl. prenesená",J423,0)</f>
        <v>0</v>
      </c>
      <c r="BH423" s="182">
        <f>IF(N423="zníž. prenesená",J423,0)</f>
        <v>0</v>
      </c>
      <c r="BI423" s="182">
        <f>IF(N423="nulová",J423,0)</f>
        <v>0</v>
      </c>
      <c r="BJ423" s="18" t="s">
        <v>89</v>
      </c>
      <c r="BK423" s="183">
        <f>ROUND(I423*H423,3)</f>
        <v>0</v>
      </c>
      <c r="BL423" s="18" t="s">
        <v>264</v>
      </c>
      <c r="BM423" s="181" t="s">
        <v>692</v>
      </c>
    </row>
    <row r="424" spans="1:65" s="14" customFormat="1" ht="11.25">
      <c r="B424" s="192"/>
      <c r="D424" s="185" t="s">
        <v>266</v>
      </c>
      <c r="E424" s="193" t="s">
        <v>1</v>
      </c>
      <c r="F424" s="194" t="s">
        <v>168</v>
      </c>
      <c r="H424" s="195">
        <v>53.89</v>
      </c>
      <c r="I424" s="196"/>
      <c r="L424" s="192"/>
      <c r="M424" s="197"/>
      <c r="N424" s="198"/>
      <c r="O424" s="198"/>
      <c r="P424" s="198"/>
      <c r="Q424" s="198"/>
      <c r="R424" s="198"/>
      <c r="S424" s="198"/>
      <c r="T424" s="199"/>
      <c r="AT424" s="193" t="s">
        <v>266</v>
      </c>
      <c r="AU424" s="193" t="s">
        <v>89</v>
      </c>
      <c r="AV424" s="14" t="s">
        <v>89</v>
      </c>
      <c r="AW424" s="14" t="s">
        <v>29</v>
      </c>
      <c r="AX424" s="14" t="s">
        <v>82</v>
      </c>
      <c r="AY424" s="193" t="s">
        <v>258</v>
      </c>
    </row>
    <row r="425" spans="1:65" s="2" customFormat="1" ht="24" customHeight="1">
      <c r="A425" s="33"/>
      <c r="B425" s="169"/>
      <c r="C425" s="170" t="s">
        <v>693</v>
      </c>
      <c r="D425" s="170" t="s">
        <v>260</v>
      </c>
      <c r="E425" s="171" t="s">
        <v>694</v>
      </c>
      <c r="F425" s="172" t="s">
        <v>695</v>
      </c>
      <c r="G425" s="173" t="s">
        <v>263</v>
      </c>
      <c r="H425" s="174">
        <v>53.89</v>
      </c>
      <c r="I425" s="175"/>
      <c r="J425" s="174">
        <f>ROUND(I425*H425,3)</f>
        <v>0</v>
      </c>
      <c r="K425" s="176"/>
      <c r="L425" s="34"/>
      <c r="M425" s="177" t="s">
        <v>1</v>
      </c>
      <c r="N425" s="178" t="s">
        <v>40</v>
      </c>
      <c r="O425" s="59"/>
      <c r="P425" s="179">
        <f>O425*H425</f>
        <v>0</v>
      </c>
      <c r="Q425" s="179">
        <v>2.0000000000000001E-4</v>
      </c>
      <c r="R425" s="179">
        <f>Q425*H425</f>
        <v>1.0778000000000001E-2</v>
      </c>
      <c r="S425" s="179">
        <v>0</v>
      </c>
      <c r="T425" s="18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81" t="s">
        <v>264</v>
      </c>
      <c r="AT425" s="181" t="s">
        <v>260</v>
      </c>
      <c r="AU425" s="181" t="s">
        <v>89</v>
      </c>
      <c r="AY425" s="18" t="s">
        <v>258</v>
      </c>
      <c r="BE425" s="182">
        <f>IF(N425="základná",J425,0)</f>
        <v>0</v>
      </c>
      <c r="BF425" s="182">
        <f>IF(N425="znížená",J425,0)</f>
        <v>0</v>
      </c>
      <c r="BG425" s="182">
        <f>IF(N425="zákl. prenesená",J425,0)</f>
        <v>0</v>
      </c>
      <c r="BH425" s="182">
        <f>IF(N425="zníž. prenesená",J425,0)</f>
        <v>0</v>
      </c>
      <c r="BI425" s="182">
        <f>IF(N425="nulová",J425,0)</f>
        <v>0</v>
      </c>
      <c r="BJ425" s="18" t="s">
        <v>89</v>
      </c>
      <c r="BK425" s="183">
        <f>ROUND(I425*H425,3)</f>
        <v>0</v>
      </c>
      <c r="BL425" s="18" t="s">
        <v>264</v>
      </c>
      <c r="BM425" s="181" t="s">
        <v>696</v>
      </c>
    </row>
    <row r="426" spans="1:65" s="14" customFormat="1" ht="11.25">
      <c r="B426" s="192"/>
      <c r="D426" s="185" t="s">
        <v>266</v>
      </c>
      <c r="E426" s="193" t="s">
        <v>1</v>
      </c>
      <c r="F426" s="194" t="s">
        <v>168</v>
      </c>
      <c r="H426" s="195">
        <v>53.89</v>
      </c>
      <c r="I426" s="196"/>
      <c r="L426" s="192"/>
      <c r="M426" s="197"/>
      <c r="N426" s="198"/>
      <c r="O426" s="198"/>
      <c r="P426" s="198"/>
      <c r="Q426" s="198"/>
      <c r="R426" s="198"/>
      <c r="S426" s="198"/>
      <c r="T426" s="199"/>
      <c r="AT426" s="193" t="s">
        <v>266</v>
      </c>
      <c r="AU426" s="193" t="s">
        <v>89</v>
      </c>
      <c r="AV426" s="14" t="s">
        <v>89</v>
      </c>
      <c r="AW426" s="14" t="s">
        <v>29</v>
      </c>
      <c r="AX426" s="14" t="s">
        <v>82</v>
      </c>
      <c r="AY426" s="193" t="s">
        <v>258</v>
      </c>
    </row>
    <row r="427" spans="1:65" s="2" customFormat="1" ht="24" customHeight="1">
      <c r="A427" s="33"/>
      <c r="B427" s="169"/>
      <c r="C427" s="170" t="s">
        <v>697</v>
      </c>
      <c r="D427" s="170" t="s">
        <v>260</v>
      </c>
      <c r="E427" s="171" t="s">
        <v>698</v>
      </c>
      <c r="F427" s="172" t="s">
        <v>699</v>
      </c>
      <c r="G427" s="173" t="s">
        <v>263</v>
      </c>
      <c r="H427" s="174">
        <v>53.89</v>
      </c>
      <c r="I427" s="175"/>
      <c r="J427" s="174">
        <f>ROUND(I427*H427,3)</f>
        <v>0</v>
      </c>
      <c r="K427" s="176"/>
      <c r="L427" s="34"/>
      <c r="M427" s="177" t="s">
        <v>1</v>
      </c>
      <c r="N427" s="178" t="s">
        <v>40</v>
      </c>
      <c r="O427" s="59"/>
      <c r="P427" s="179">
        <f>O427*H427</f>
        <v>0</v>
      </c>
      <c r="Q427" s="179">
        <v>4.9500000000000004E-3</v>
      </c>
      <c r="R427" s="179">
        <f>Q427*H427</f>
        <v>0.26675550000000003</v>
      </c>
      <c r="S427" s="179">
        <v>0</v>
      </c>
      <c r="T427" s="180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81" t="s">
        <v>264</v>
      </c>
      <c r="AT427" s="181" t="s">
        <v>260</v>
      </c>
      <c r="AU427" s="181" t="s">
        <v>89</v>
      </c>
      <c r="AY427" s="18" t="s">
        <v>258</v>
      </c>
      <c r="BE427" s="182">
        <f>IF(N427="základná",J427,0)</f>
        <v>0</v>
      </c>
      <c r="BF427" s="182">
        <f>IF(N427="znížená",J427,0)</f>
        <v>0</v>
      </c>
      <c r="BG427" s="182">
        <f>IF(N427="zákl. prenesená",J427,0)</f>
        <v>0</v>
      </c>
      <c r="BH427" s="182">
        <f>IF(N427="zníž. prenesená",J427,0)</f>
        <v>0</v>
      </c>
      <c r="BI427" s="182">
        <f>IF(N427="nulová",J427,0)</f>
        <v>0</v>
      </c>
      <c r="BJ427" s="18" t="s">
        <v>89</v>
      </c>
      <c r="BK427" s="183">
        <f>ROUND(I427*H427,3)</f>
        <v>0</v>
      </c>
      <c r="BL427" s="18" t="s">
        <v>264</v>
      </c>
      <c r="BM427" s="181" t="s">
        <v>700</v>
      </c>
    </row>
    <row r="428" spans="1:65" s="13" customFormat="1" ht="11.25">
      <c r="B428" s="184"/>
      <c r="D428" s="185" t="s">
        <v>266</v>
      </c>
      <c r="E428" s="186" t="s">
        <v>1</v>
      </c>
      <c r="F428" s="187" t="s">
        <v>701</v>
      </c>
      <c r="H428" s="186" t="s">
        <v>1</v>
      </c>
      <c r="I428" s="188"/>
      <c r="L428" s="184"/>
      <c r="M428" s="189"/>
      <c r="N428" s="190"/>
      <c r="O428" s="190"/>
      <c r="P428" s="190"/>
      <c r="Q428" s="190"/>
      <c r="R428" s="190"/>
      <c r="S428" s="190"/>
      <c r="T428" s="191"/>
      <c r="AT428" s="186" t="s">
        <v>266</v>
      </c>
      <c r="AU428" s="186" t="s">
        <v>89</v>
      </c>
      <c r="AV428" s="13" t="s">
        <v>82</v>
      </c>
      <c r="AW428" s="13" t="s">
        <v>29</v>
      </c>
      <c r="AX428" s="13" t="s">
        <v>74</v>
      </c>
      <c r="AY428" s="186" t="s">
        <v>258</v>
      </c>
    </row>
    <row r="429" spans="1:65" s="14" customFormat="1" ht="11.25">
      <c r="B429" s="192"/>
      <c r="D429" s="185" t="s">
        <v>266</v>
      </c>
      <c r="E429" s="193" t="s">
        <v>1</v>
      </c>
      <c r="F429" s="194" t="s">
        <v>702</v>
      </c>
      <c r="H429" s="195">
        <v>15.22</v>
      </c>
      <c r="I429" s="196"/>
      <c r="L429" s="192"/>
      <c r="M429" s="197"/>
      <c r="N429" s="198"/>
      <c r="O429" s="198"/>
      <c r="P429" s="198"/>
      <c r="Q429" s="198"/>
      <c r="R429" s="198"/>
      <c r="S429" s="198"/>
      <c r="T429" s="199"/>
      <c r="AT429" s="193" t="s">
        <v>266</v>
      </c>
      <c r="AU429" s="193" t="s">
        <v>89</v>
      </c>
      <c r="AV429" s="14" t="s">
        <v>89</v>
      </c>
      <c r="AW429" s="14" t="s">
        <v>29</v>
      </c>
      <c r="AX429" s="14" t="s">
        <v>74</v>
      </c>
      <c r="AY429" s="193" t="s">
        <v>258</v>
      </c>
    </row>
    <row r="430" spans="1:65" s="14" customFormat="1" ht="11.25">
      <c r="B430" s="192"/>
      <c r="D430" s="185" t="s">
        <v>266</v>
      </c>
      <c r="E430" s="193" t="s">
        <v>1</v>
      </c>
      <c r="F430" s="194" t="s">
        <v>703</v>
      </c>
      <c r="H430" s="195">
        <v>7.75</v>
      </c>
      <c r="I430" s="196"/>
      <c r="L430" s="192"/>
      <c r="M430" s="197"/>
      <c r="N430" s="198"/>
      <c r="O430" s="198"/>
      <c r="P430" s="198"/>
      <c r="Q430" s="198"/>
      <c r="R430" s="198"/>
      <c r="S430" s="198"/>
      <c r="T430" s="199"/>
      <c r="AT430" s="193" t="s">
        <v>266</v>
      </c>
      <c r="AU430" s="193" t="s">
        <v>89</v>
      </c>
      <c r="AV430" s="14" t="s">
        <v>89</v>
      </c>
      <c r="AW430" s="14" t="s">
        <v>29</v>
      </c>
      <c r="AX430" s="14" t="s">
        <v>74</v>
      </c>
      <c r="AY430" s="193" t="s">
        <v>258</v>
      </c>
    </row>
    <row r="431" spans="1:65" s="14" customFormat="1" ht="11.25">
      <c r="B431" s="192"/>
      <c r="D431" s="185" t="s">
        <v>266</v>
      </c>
      <c r="E431" s="193" t="s">
        <v>1</v>
      </c>
      <c r="F431" s="194" t="s">
        <v>704</v>
      </c>
      <c r="H431" s="195">
        <v>23.6</v>
      </c>
      <c r="I431" s="196"/>
      <c r="L431" s="192"/>
      <c r="M431" s="197"/>
      <c r="N431" s="198"/>
      <c r="O431" s="198"/>
      <c r="P431" s="198"/>
      <c r="Q431" s="198"/>
      <c r="R431" s="198"/>
      <c r="S431" s="198"/>
      <c r="T431" s="199"/>
      <c r="AT431" s="193" t="s">
        <v>266</v>
      </c>
      <c r="AU431" s="193" t="s">
        <v>89</v>
      </c>
      <c r="AV431" s="14" t="s">
        <v>89</v>
      </c>
      <c r="AW431" s="14" t="s">
        <v>29</v>
      </c>
      <c r="AX431" s="14" t="s">
        <v>74</v>
      </c>
      <c r="AY431" s="193" t="s">
        <v>258</v>
      </c>
    </row>
    <row r="432" spans="1:65" s="14" customFormat="1" ht="11.25">
      <c r="B432" s="192"/>
      <c r="D432" s="185" t="s">
        <v>266</v>
      </c>
      <c r="E432" s="193" t="s">
        <v>1</v>
      </c>
      <c r="F432" s="194" t="s">
        <v>705</v>
      </c>
      <c r="H432" s="195">
        <v>7.32</v>
      </c>
      <c r="I432" s="196"/>
      <c r="L432" s="192"/>
      <c r="M432" s="197"/>
      <c r="N432" s="198"/>
      <c r="O432" s="198"/>
      <c r="P432" s="198"/>
      <c r="Q432" s="198"/>
      <c r="R432" s="198"/>
      <c r="S432" s="198"/>
      <c r="T432" s="199"/>
      <c r="AT432" s="193" t="s">
        <v>266</v>
      </c>
      <c r="AU432" s="193" t="s">
        <v>89</v>
      </c>
      <c r="AV432" s="14" t="s">
        <v>89</v>
      </c>
      <c r="AW432" s="14" t="s">
        <v>29</v>
      </c>
      <c r="AX432" s="14" t="s">
        <v>74</v>
      </c>
      <c r="AY432" s="193" t="s">
        <v>258</v>
      </c>
    </row>
    <row r="433" spans="1:65" s="16" customFormat="1" ht="11.25">
      <c r="B433" s="218"/>
      <c r="D433" s="185" t="s">
        <v>266</v>
      </c>
      <c r="E433" s="219" t="s">
        <v>168</v>
      </c>
      <c r="F433" s="220" t="s">
        <v>665</v>
      </c>
      <c r="H433" s="221">
        <v>53.89</v>
      </c>
      <c r="I433" s="222"/>
      <c r="L433" s="218"/>
      <c r="M433" s="223"/>
      <c r="N433" s="224"/>
      <c r="O433" s="224"/>
      <c r="P433" s="224"/>
      <c r="Q433" s="224"/>
      <c r="R433" s="224"/>
      <c r="S433" s="224"/>
      <c r="T433" s="225"/>
      <c r="AT433" s="219" t="s">
        <v>266</v>
      </c>
      <c r="AU433" s="219" t="s">
        <v>89</v>
      </c>
      <c r="AV433" s="16" t="s">
        <v>272</v>
      </c>
      <c r="AW433" s="16" t="s">
        <v>29</v>
      </c>
      <c r="AX433" s="16" t="s">
        <v>82</v>
      </c>
      <c r="AY433" s="219" t="s">
        <v>258</v>
      </c>
    </row>
    <row r="434" spans="1:65" s="2" customFormat="1" ht="24" customHeight="1">
      <c r="A434" s="33"/>
      <c r="B434" s="169"/>
      <c r="C434" s="170" t="s">
        <v>706</v>
      </c>
      <c r="D434" s="170" t="s">
        <v>260</v>
      </c>
      <c r="E434" s="171" t="s">
        <v>707</v>
      </c>
      <c r="F434" s="172" t="s">
        <v>708</v>
      </c>
      <c r="G434" s="173" t="s">
        <v>263</v>
      </c>
      <c r="H434" s="174">
        <v>815.83799999999997</v>
      </c>
      <c r="I434" s="175"/>
      <c r="J434" s="174">
        <f>ROUND(I434*H434,3)</f>
        <v>0</v>
      </c>
      <c r="K434" s="176"/>
      <c r="L434" s="34"/>
      <c r="M434" s="177" t="s">
        <v>1</v>
      </c>
      <c r="N434" s="178" t="s">
        <v>40</v>
      </c>
      <c r="O434" s="59"/>
      <c r="P434" s="179">
        <f>O434*H434</f>
        <v>0</v>
      </c>
      <c r="Q434" s="179">
        <v>1.119E-2</v>
      </c>
      <c r="R434" s="179">
        <f>Q434*H434</f>
        <v>9.1292272200000006</v>
      </c>
      <c r="S434" s="179">
        <v>0</v>
      </c>
      <c r="T434" s="180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81" t="s">
        <v>264</v>
      </c>
      <c r="AT434" s="181" t="s">
        <v>260</v>
      </c>
      <c r="AU434" s="181" t="s">
        <v>89</v>
      </c>
      <c r="AY434" s="18" t="s">
        <v>258</v>
      </c>
      <c r="BE434" s="182">
        <f>IF(N434="základná",J434,0)</f>
        <v>0</v>
      </c>
      <c r="BF434" s="182">
        <f>IF(N434="znížená",J434,0)</f>
        <v>0</v>
      </c>
      <c r="BG434" s="182">
        <f>IF(N434="zákl. prenesená",J434,0)</f>
        <v>0</v>
      </c>
      <c r="BH434" s="182">
        <f>IF(N434="zníž. prenesená",J434,0)</f>
        <v>0</v>
      </c>
      <c r="BI434" s="182">
        <f>IF(N434="nulová",J434,0)</f>
        <v>0</v>
      </c>
      <c r="BJ434" s="18" t="s">
        <v>89</v>
      </c>
      <c r="BK434" s="183">
        <f>ROUND(I434*H434,3)</f>
        <v>0</v>
      </c>
      <c r="BL434" s="18" t="s">
        <v>264</v>
      </c>
      <c r="BM434" s="181" t="s">
        <v>709</v>
      </c>
    </row>
    <row r="435" spans="1:65" s="13" customFormat="1" ht="11.25">
      <c r="B435" s="184"/>
      <c r="D435" s="185" t="s">
        <v>266</v>
      </c>
      <c r="E435" s="186" t="s">
        <v>1</v>
      </c>
      <c r="F435" s="187" t="s">
        <v>710</v>
      </c>
      <c r="H435" s="186" t="s">
        <v>1</v>
      </c>
      <c r="I435" s="188"/>
      <c r="L435" s="184"/>
      <c r="M435" s="189"/>
      <c r="N435" s="190"/>
      <c r="O435" s="190"/>
      <c r="P435" s="190"/>
      <c r="Q435" s="190"/>
      <c r="R435" s="190"/>
      <c r="S435" s="190"/>
      <c r="T435" s="191"/>
      <c r="AT435" s="186" t="s">
        <v>266</v>
      </c>
      <c r="AU435" s="186" t="s">
        <v>89</v>
      </c>
      <c r="AV435" s="13" t="s">
        <v>82</v>
      </c>
      <c r="AW435" s="13" t="s">
        <v>29</v>
      </c>
      <c r="AX435" s="13" t="s">
        <v>74</v>
      </c>
      <c r="AY435" s="186" t="s">
        <v>258</v>
      </c>
    </row>
    <row r="436" spans="1:65" s="13" customFormat="1" ht="11.25">
      <c r="B436" s="184"/>
      <c r="D436" s="185" t="s">
        <v>266</v>
      </c>
      <c r="E436" s="186" t="s">
        <v>1</v>
      </c>
      <c r="F436" s="187" t="s">
        <v>711</v>
      </c>
      <c r="H436" s="186" t="s">
        <v>1</v>
      </c>
      <c r="I436" s="188"/>
      <c r="L436" s="184"/>
      <c r="M436" s="189"/>
      <c r="N436" s="190"/>
      <c r="O436" s="190"/>
      <c r="P436" s="190"/>
      <c r="Q436" s="190"/>
      <c r="R436" s="190"/>
      <c r="S436" s="190"/>
      <c r="T436" s="191"/>
      <c r="AT436" s="186" t="s">
        <v>266</v>
      </c>
      <c r="AU436" s="186" t="s">
        <v>89</v>
      </c>
      <c r="AV436" s="13" t="s">
        <v>82</v>
      </c>
      <c r="AW436" s="13" t="s">
        <v>29</v>
      </c>
      <c r="AX436" s="13" t="s">
        <v>74</v>
      </c>
      <c r="AY436" s="186" t="s">
        <v>258</v>
      </c>
    </row>
    <row r="437" spans="1:65" s="14" customFormat="1" ht="11.25">
      <c r="B437" s="192"/>
      <c r="D437" s="185" t="s">
        <v>266</v>
      </c>
      <c r="E437" s="193" t="s">
        <v>1</v>
      </c>
      <c r="F437" s="194" t="s">
        <v>712</v>
      </c>
      <c r="H437" s="195">
        <v>14.829000000000001</v>
      </c>
      <c r="I437" s="196"/>
      <c r="L437" s="192"/>
      <c r="M437" s="197"/>
      <c r="N437" s="198"/>
      <c r="O437" s="198"/>
      <c r="P437" s="198"/>
      <c r="Q437" s="198"/>
      <c r="R437" s="198"/>
      <c r="S437" s="198"/>
      <c r="T437" s="199"/>
      <c r="AT437" s="193" t="s">
        <v>266</v>
      </c>
      <c r="AU437" s="193" t="s">
        <v>89</v>
      </c>
      <c r="AV437" s="14" t="s">
        <v>89</v>
      </c>
      <c r="AW437" s="14" t="s">
        <v>29</v>
      </c>
      <c r="AX437" s="14" t="s">
        <v>74</v>
      </c>
      <c r="AY437" s="193" t="s">
        <v>258</v>
      </c>
    </row>
    <row r="438" spans="1:65" s="14" customFormat="1" ht="11.25">
      <c r="B438" s="192"/>
      <c r="D438" s="185" t="s">
        <v>266</v>
      </c>
      <c r="E438" s="193" t="s">
        <v>1</v>
      </c>
      <c r="F438" s="194" t="s">
        <v>713</v>
      </c>
      <c r="H438" s="195">
        <v>-1.7729999999999999</v>
      </c>
      <c r="I438" s="196"/>
      <c r="L438" s="192"/>
      <c r="M438" s="197"/>
      <c r="N438" s="198"/>
      <c r="O438" s="198"/>
      <c r="P438" s="198"/>
      <c r="Q438" s="198"/>
      <c r="R438" s="198"/>
      <c r="S438" s="198"/>
      <c r="T438" s="199"/>
      <c r="AT438" s="193" t="s">
        <v>266</v>
      </c>
      <c r="AU438" s="193" t="s">
        <v>89</v>
      </c>
      <c r="AV438" s="14" t="s">
        <v>89</v>
      </c>
      <c r="AW438" s="14" t="s">
        <v>29</v>
      </c>
      <c r="AX438" s="14" t="s">
        <v>74</v>
      </c>
      <c r="AY438" s="193" t="s">
        <v>258</v>
      </c>
    </row>
    <row r="439" spans="1:65" s="14" customFormat="1" ht="11.25">
      <c r="B439" s="192"/>
      <c r="D439" s="185" t="s">
        <v>266</v>
      </c>
      <c r="E439" s="193" t="s">
        <v>1</v>
      </c>
      <c r="F439" s="194" t="s">
        <v>714</v>
      </c>
      <c r="H439" s="195">
        <v>-0.9</v>
      </c>
      <c r="I439" s="196"/>
      <c r="L439" s="192"/>
      <c r="M439" s="197"/>
      <c r="N439" s="198"/>
      <c r="O439" s="198"/>
      <c r="P439" s="198"/>
      <c r="Q439" s="198"/>
      <c r="R439" s="198"/>
      <c r="S439" s="198"/>
      <c r="T439" s="199"/>
      <c r="AT439" s="193" t="s">
        <v>266</v>
      </c>
      <c r="AU439" s="193" t="s">
        <v>89</v>
      </c>
      <c r="AV439" s="14" t="s">
        <v>89</v>
      </c>
      <c r="AW439" s="14" t="s">
        <v>29</v>
      </c>
      <c r="AX439" s="14" t="s">
        <v>74</v>
      </c>
      <c r="AY439" s="193" t="s">
        <v>258</v>
      </c>
    </row>
    <row r="440" spans="1:65" s="13" customFormat="1" ht="11.25">
      <c r="B440" s="184"/>
      <c r="D440" s="185" t="s">
        <v>266</v>
      </c>
      <c r="E440" s="186" t="s">
        <v>1</v>
      </c>
      <c r="F440" s="187" t="s">
        <v>530</v>
      </c>
      <c r="H440" s="186" t="s">
        <v>1</v>
      </c>
      <c r="I440" s="188"/>
      <c r="L440" s="184"/>
      <c r="M440" s="189"/>
      <c r="N440" s="190"/>
      <c r="O440" s="190"/>
      <c r="P440" s="190"/>
      <c r="Q440" s="190"/>
      <c r="R440" s="190"/>
      <c r="S440" s="190"/>
      <c r="T440" s="191"/>
      <c r="AT440" s="186" t="s">
        <v>266</v>
      </c>
      <c r="AU440" s="186" t="s">
        <v>89</v>
      </c>
      <c r="AV440" s="13" t="s">
        <v>82</v>
      </c>
      <c r="AW440" s="13" t="s">
        <v>29</v>
      </c>
      <c r="AX440" s="13" t="s">
        <v>74</v>
      </c>
      <c r="AY440" s="186" t="s">
        <v>258</v>
      </c>
    </row>
    <row r="441" spans="1:65" s="14" customFormat="1" ht="11.25">
      <c r="B441" s="192"/>
      <c r="D441" s="185" t="s">
        <v>266</v>
      </c>
      <c r="E441" s="193" t="s">
        <v>1</v>
      </c>
      <c r="F441" s="194" t="s">
        <v>715</v>
      </c>
      <c r="H441" s="195">
        <v>19.370999999999999</v>
      </c>
      <c r="I441" s="196"/>
      <c r="L441" s="192"/>
      <c r="M441" s="197"/>
      <c r="N441" s="198"/>
      <c r="O441" s="198"/>
      <c r="P441" s="198"/>
      <c r="Q441" s="198"/>
      <c r="R441" s="198"/>
      <c r="S441" s="198"/>
      <c r="T441" s="199"/>
      <c r="AT441" s="193" t="s">
        <v>266</v>
      </c>
      <c r="AU441" s="193" t="s">
        <v>89</v>
      </c>
      <c r="AV441" s="14" t="s">
        <v>89</v>
      </c>
      <c r="AW441" s="14" t="s">
        <v>29</v>
      </c>
      <c r="AX441" s="14" t="s">
        <v>74</v>
      </c>
      <c r="AY441" s="193" t="s">
        <v>258</v>
      </c>
    </row>
    <row r="442" spans="1:65" s="14" customFormat="1" ht="11.25">
      <c r="B442" s="192"/>
      <c r="D442" s="185" t="s">
        <v>266</v>
      </c>
      <c r="E442" s="193" t="s">
        <v>1</v>
      </c>
      <c r="F442" s="194" t="s">
        <v>716</v>
      </c>
      <c r="H442" s="195">
        <v>-1.379</v>
      </c>
      <c r="I442" s="196"/>
      <c r="L442" s="192"/>
      <c r="M442" s="197"/>
      <c r="N442" s="198"/>
      <c r="O442" s="198"/>
      <c r="P442" s="198"/>
      <c r="Q442" s="198"/>
      <c r="R442" s="198"/>
      <c r="S442" s="198"/>
      <c r="T442" s="199"/>
      <c r="AT442" s="193" t="s">
        <v>266</v>
      </c>
      <c r="AU442" s="193" t="s">
        <v>89</v>
      </c>
      <c r="AV442" s="14" t="s">
        <v>89</v>
      </c>
      <c r="AW442" s="14" t="s">
        <v>29</v>
      </c>
      <c r="AX442" s="14" t="s">
        <v>74</v>
      </c>
      <c r="AY442" s="193" t="s">
        <v>258</v>
      </c>
    </row>
    <row r="443" spans="1:65" s="14" customFormat="1" ht="11.25">
      <c r="B443" s="192"/>
      <c r="D443" s="185" t="s">
        <v>266</v>
      </c>
      <c r="E443" s="193" t="s">
        <v>1</v>
      </c>
      <c r="F443" s="194" t="s">
        <v>717</v>
      </c>
      <c r="H443" s="195">
        <v>-1.845</v>
      </c>
      <c r="I443" s="196"/>
      <c r="L443" s="192"/>
      <c r="M443" s="197"/>
      <c r="N443" s="198"/>
      <c r="O443" s="198"/>
      <c r="P443" s="198"/>
      <c r="Q443" s="198"/>
      <c r="R443" s="198"/>
      <c r="S443" s="198"/>
      <c r="T443" s="199"/>
      <c r="AT443" s="193" t="s">
        <v>266</v>
      </c>
      <c r="AU443" s="193" t="s">
        <v>89</v>
      </c>
      <c r="AV443" s="14" t="s">
        <v>89</v>
      </c>
      <c r="AW443" s="14" t="s">
        <v>29</v>
      </c>
      <c r="AX443" s="14" t="s">
        <v>74</v>
      </c>
      <c r="AY443" s="193" t="s">
        <v>258</v>
      </c>
    </row>
    <row r="444" spans="1:65" s="13" customFormat="1" ht="11.25">
      <c r="B444" s="184"/>
      <c r="D444" s="185" t="s">
        <v>266</v>
      </c>
      <c r="E444" s="186" t="s">
        <v>1</v>
      </c>
      <c r="F444" s="187" t="s">
        <v>718</v>
      </c>
      <c r="H444" s="186" t="s">
        <v>1</v>
      </c>
      <c r="I444" s="188"/>
      <c r="L444" s="184"/>
      <c r="M444" s="189"/>
      <c r="N444" s="190"/>
      <c r="O444" s="190"/>
      <c r="P444" s="190"/>
      <c r="Q444" s="190"/>
      <c r="R444" s="190"/>
      <c r="S444" s="190"/>
      <c r="T444" s="191"/>
      <c r="AT444" s="186" t="s">
        <v>266</v>
      </c>
      <c r="AU444" s="186" t="s">
        <v>89</v>
      </c>
      <c r="AV444" s="13" t="s">
        <v>82</v>
      </c>
      <c r="AW444" s="13" t="s">
        <v>29</v>
      </c>
      <c r="AX444" s="13" t="s">
        <v>74</v>
      </c>
      <c r="AY444" s="186" t="s">
        <v>258</v>
      </c>
    </row>
    <row r="445" spans="1:65" s="14" customFormat="1" ht="11.25">
      <c r="B445" s="192"/>
      <c r="D445" s="185" t="s">
        <v>266</v>
      </c>
      <c r="E445" s="193" t="s">
        <v>1</v>
      </c>
      <c r="F445" s="194" t="s">
        <v>719</v>
      </c>
      <c r="H445" s="195">
        <v>13.865</v>
      </c>
      <c r="I445" s="196"/>
      <c r="L445" s="192"/>
      <c r="M445" s="197"/>
      <c r="N445" s="198"/>
      <c r="O445" s="198"/>
      <c r="P445" s="198"/>
      <c r="Q445" s="198"/>
      <c r="R445" s="198"/>
      <c r="S445" s="198"/>
      <c r="T445" s="199"/>
      <c r="AT445" s="193" t="s">
        <v>266</v>
      </c>
      <c r="AU445" s="193" t="s">
        <v>89</v>
      </c>
      <c r="AV445" s="14" t="s">
        <v>89</v>
      </c>
      <c r="AW445" s="14" t="s">
        <v>29</v>
      </c>
      <c r="AX445" s="14" t="s">
        <v>74</v>
      </c>
      <c r="AY445" s="193" t="s">
        <v>258</v>
      </c>
    </row>
    <row r="446" spans="1:65" s="14" customFormat="1" ht="11.25">
      <c r="B446" s="192"/>
      <c r="D446" s="185" t="s">
        <v>266</v>
      </c>
      <c r="E446" s="193" t="s">
        <v>1</v>
      </c>
      <c r="F446" s="194" t="s">
        <v>720</v>
      </c>
      <c r="H446" s="195">
        <v>-2.0710000000000002</v>
      </c>
      <c r="I446" s="196"/>
      <c r="L446" s="192"/>
      <c r="M446" s="197"/>
      <c r="N446" s="198"/>
      <c r="O446" s="198"/>
      <c r="P446" s="198"/>
      <c r="Q446" s="198"/>
      <c r="R446" s="198"/>
      <c r="S446" s="198"/>
      <c r="T446" s="199"/>
      <c r="AT446" s="193" t="s">
        <v>266</v>
      </c>
      <c r="AU446" s="193" t="s">
        <v>89</v>
      </c>
      <c r="AV446" s="14" t="s">
        <v>89</v>
      </c>
      <c r="AW446" s="14" t="s">
        <v>29</v>
      </c>
      <c r="AX446" s="14" t="s">
        <v>74</v>
      </c>
      <c r="AY446" s="193" t="s">
        <v>258</v>
      </c>
    </row>
    <row r="447" spans="1:65" s="13" customFormat="1" ht="11.25">
      <c r="B447" s="184"/>
      <c r="D447" s="185" t="s">
        <v>266</v>
      </c>
      <c r="E447" s="186" t="s">
        <v>1</v>
      </c>
      <c r="F447" s="187" t="s">
        <v>522</v>
      </c>
      <c r="H447" s="186" t="s">
        <v>1</v>
      </c>
      <c r="I447" s="188"/>
      <c r="L447" s="184"/>
      <c r="M447" s="189"/>
      <c r="N447" s="190"/>
      <c r="O447" s="190"/>
      <c r="P447" s="190"/>
      <c r="Q447" s="190"/>
      <c r="R447" s="190"/>
      <c r="S447" s="190"/>
      <c r="T447" s="191"/>
      <c r="AT447" s="186" t="s">
        <v>266</v>
      </c>
      <c r="AU447" s="186" t="s">
        <v>89</v>
      </c>
      <c r="AV447" s="13" t="s">
        <v>82</v>
      </c>
      <c r="AW447" s="13" t="s">
        <v>29</v>
      </c>
      <c r="AX447" s="13" t="s">
        <v>74</v>
      </c>
      <c r="AY447" s="186" t="s">
        <v>258</v>
      </c>
    </row>
    <row r="448" spans="1:65" s="14" customFormat="1" ht="11.25">
      <c r="B448" s="192"/>
      <c r="D448" s="185" t="s">
        <v>266</v>
      </c>
      <c r="E448" s="193" t="s">
        <v>1</v>
      </c>
      <c r="F448" s="194" t="s">
        <v>721</v>
      </c>
      <c r="H448" s="195">
        <v>17.486000000000001</v>
      </c>
      <c r="I448" s="196"/>
      <c r="L448" s="192"/>
      <c r="M448" s="197"/>
      <c r="N448" s="198"/>
      <c r="O448" s="198"/>
      <c r="P448" s="198"/>
      <c r="Q448" s="198"/>
      <c r="R448" s="198"/>
      <c r="S448" s="198"/>
      <c r="T448" s="199"/>
      <c r="AT448" s="193" t="s">
        <v>266</v>
      </c>
      <c r="AU448" s="193" t="s">
        <v>89</v>
      </c>
      <c r="AV448" s="14" t="s">
        <v>89</v>
      </c>
      <c r="AW448" s="14" t="s">
        <v>29</v>
      </c>
      <c r="AX448" s="14" t="s">
        <v>74</v>
      </c>
      <c r="AY448" s="193" t="s">
        <v>258</v>
      </c>
    </row>
    <row r="449" spans="2:51" s="14" customFormat="1" ht="11.25">
      <c r="B449" s="192"/>
      <c r="D449" s="185" t="s">
        <v>266</v>
      </c>
      <c r="E449" s="193" t="s">
        <v>1</v>
      </c>
      <c r="F449" s="194" t="s">
        <v>722</v>
      </c>
      <c r="H449" s="195">
        <v>-2.31</v>
      </c>
      <c r="I449" s="196"/>
      <c r="L449" s="192"/>
      <c r="M449" s="197"/>
      <c r="N449" s="198"/>
      <c r="O449" s="198"/>
      <c r="P449" s="198"/>
      <c r="Q449" s="198"/>
      <c r="R449" s="198"/>
      <c r="S449" s="198"/>
      <c r="T449" s="199"/>
      <c r="AT449" s="193" t="s">
        <v>266</v>
      </c>
      <c r="AU449" s="193" t="s">
        <v>89</v>
      </c>
      <c r="AV449" s="14" t="s">
        <v>89</v>
      </c>
      <c r="AW449" s="14" t="s">
        <v>29</v>
      </c>
      <c r="AX449" s="14" t="s">
        <v>74</v>
      </c>
      <c r="AY449" s="193" t="s">
        <v>258</v>
      </c>
    </row>
    <row r="450" spans="2:51" s="14" customFormat="1" ht="11.25">
      <c r="B450" s="192"/>
      <c r="D450" s="185" t="s">
        <v>266</v>
      </c>
      <c r="E450" s="193" t="s">
        <v>1</v>
      </c>
      <c r="F450" s="194" t="s">
        <v>723</v>
      </c>
      <c r="H450" s="195">
        <v>-0.53900000000000003</v>
      </c>
      <c r="I450" s="196"/>
      <c r="L450" s="192"/>
      <c r="M450" s="197"/>
      <c r="N450" s="198"/>
      <c r="O450" s="198"/>
      <c r="P450" s="198"/>
      <c r="Q450" s="198"/>
      <c r="R450" s="198"/>
      <c r="S450" s="198"/>
      <c r="T450" s="199"/>
      <c r="AT450" s="193" t="s">
        <v>266</v>
      </c>
      <c r="AU450" s="193" t="s">
        <v>89</v>
      </c>
      <c r="AV450" s="14" t="s">
        <v>89</v>
      </c>
      <c r="AW450" s="14" t="s">
        <v>29</v>
      </c>
      <c r="AX450" s="14" t="s">
        <v>74</v>
      </c>
      <c r="AY450" s="193" t="s">
        <v>258</v>
      </c>
    </row>
    <row r="451" spans="2:51" s="13" customFormat="1" ht="11.25">
      <c r="B451" s="184"/>
      <c r="D451" s="185" t="s">
        <v>266</v>
      </c>
      <c r="E451" s="186" t="s">
        <v>1</v>
      </c>
      <c r="F451" s="187" t="s">
        <v>724</v>
      </c>
      <c r="H451" s="186" t="s">
        <v>1</v>
      </c>
      <c r="I451" s="188"/>
      <c r="L451" s="184"/>
      <c r="M451" s="189"/>
      <c r="N451" s="190"/>
      <c r="O451" s="190"/>
      <c r="P451" s="190"/>
      <c r="Q451" s="190"/>
      <c r="R451" s="190"/>
      <c r="S451" s="190"/>
      <c r="T451" s="191"/>
      <c r="AT451" s="186" t="s">
        <v>266</v>
      </c>
      <c r="AU451" s="186" t="s">
        <v>89</v>
      </c>
      <c r="AV451" s="13" t="s">
        <v>82</v>
      </c>
      <c r="AW451" s="13" t="s">
        <v>29</v>
      </c>
      <c r="AX451" s="13" t="s">
        <v>74</v>
      </c>
      <c r="AY451" s="186" t="s">
        <v>258</v>
      </c>
    </row>
    <row r="452" spans="2:51" s="14" customFormat="1" ht="11.25">
      <c r="B452" s="192"/>
      <c r="D452" s="185" t="s">
        <v>266</v>
      </c>
      <c r="E452" s="193" t="s">
        <v>1</v>
      </c>
      <c r="F452" s="194" t="s">
        <v>725</v>
      </c>
      <c r="H452" s="195">
        <v>3.15</v>
      </c>
      <c r="I452" s="196"/>
      <c r="L452" s="192"/>
      <c r="M452" s="197"/>
      <c r="N452" s="198"/>
      <c r="O452" s="198"/>
      <c r="P452" s="198"/>
      <c r="Q452" s="198"/>
      <c r="R452" s="198"/>
      <c r="S452" s="198"/>
      <c r="T452" s="199"/>
      <c r="AT452" s="193" t="s">
        <v>266</v>
      </c>
      <c r="AU452" s="193" t="s">
        <v>89</v>
      </c>
      <c r="AV452" s="14" t="s">
        <v>89</v>
      </c>
      <c r="AW452" s="14" t="s">
        <v>29</v>
      </c>
      <c r="AX452" s="14" t="s">
        <v>74</v>
      </c>
      <c r="AY452" s="193" t="s">
        <v>258</v>
      </c>
    </row>
    <row r="453" spans="2:51" s="13" customFormat="1" ht="11.25">
      <c r="B453" s="184"/>
      <c r="D453" s="185" t="s">
        <v>266</v>
      </c>
      <c r="E453" s="186" t="s">
        <v>1</v>
      </c>
      <c r="F453" s="187" t="s">
        <v>726</v>
      </c>
      <c r="H453" s="186" t="s">
        <v>1</v>
      </c>
      <c r="I453" s="188"/>
      <c r="L453" s="184"/>
      <c r="M453" s="189"/>
      <c r="N453" s="190"/>
      <c r="O453" s="190"/>
      <c r="P453" s="190"/>
      <c r="Q453" s="190"/>
      <c r="R453" s="190"/>
      <c r="S453" s="190"/>
      <c r="T453" s="191"/>
      <c r="AT453" s="186" t="s">
        <v>266</v>
      </c>
      <c r="AU453" s="186" t="s">
        <v>89</v>
      </c>
      <c r="AV453" s="13" t="s">
        <v>82</v>
      </c>
      <c r="AW453" s="13" t="s">
        <v>29</v>
      </c>
      <c r="AX453" s="13" t="s">
        <v>74</v>
      </c>
      <c r="AY453" s="186" t="s">
        <v>258</v>
      </c>
    </row>
    <row r="454" spans="2:51" s="14" customFormat="1" ht="11.25">
      <c r="B454" s="192"/>
      <c r="D454" s="185" t="s">
        <v>266</v>
      </c>
      <c r="E454" s="193" t="s">
        <v>1</v>
      </c>
      <c r="F454" s="194" t="s">
        <v>727</v>
      </c>
      <c r="H454" s="195">
        <v>10.714</v>
      </c>
      <c r="I454" s="196"/>
      <c r="L454" s="192"/>
      <c r="M454" s="197"/>
      <c r="N454" s="198"/>
      <c r="O454" s="198"/>
      <c r="P454" s="198"/>
      <c r="Q454" s="198"/>
      <c r="R454" s="198"/>
      <c r="S454" s="198"/>
      <c r="T454" s="199"/>
      <c r="AT454" s="193" t="s">
        <v>266</v>
      </c>
      <c r="AU454" s="193" t="s">
        <v>89</v>
      </c>
      <c r="AV454" s="14" t="s">
        <v>89</v>
      </c>
      <c r="AW454" s="14" t="s">
        <v>29</v>
      </c>
      <c r="AX454" s="14" t="s">
        <v>74</v>
      </c>
      <c r="AY454" s="193" t="s">
        <v>258</v>
      </c>
    </row>
    <row r="455" spans="2:51" s="14" customFormat="1" ht="11.25">
      <c r="B455" s="192"/>
      <c r="D455" s="185" t="s">
        <v>266</v>
      </c>
      <c r="E455" s="193" t="s">
        <v>1</v>
      </c>
      <c r="F455" s="194" t="s">
        <v>728</v>
      </c>
      <c r="H455" s="195">
        <v>1.276</v>
      </c>
      <c r="I455" s="196"/>
      <c r="L455" s="192"/>
      <c r="M455" s="197"/>
      <c r="N455" s="198"/>
      <c r="O455" s="198"/>
      <c r="P455" s="198"/>
      <c r="Q455" s="198"/>
      <c r="R455" s="198"/>
      <c r="S455" s="198"/>
      <c r="T455" s="199"/>
      <c r="AT455" s="193" t="s">
        <v>266</v>
      </c>
      <c r="AU455" s="193" t="s">
        <v>89</v>
      </c>
      <c r="AV455" s="14" t="s">
        <v>89</v>
      </c>
      <c r="AW455" s="14" t="s">
        <v>29</v>
      </c>
      <c r="AX455" s="14" t="s">
        <v>74</v>
      </c>
      <c r="AY455" s="193" t="s">
        <v>258</v>
      </c>
    </row>
    <row r="456" spans="2:51" s="13" customFormat="1" ht="11.25">
      <c r="B456" s="184"/>
      <c r="D456" s="185" t="s">
        <v>266</v>
      </c>
      <c r="E456" s="186" t="s">
        <v>1</v>
      </c>
      <c r="F456" s="187" t="s">
        <v>729</v>
      </c>
      <c r="H456" s="186" t="s">
        <v>1</v>
      </c>
      <c r="I456" s="188"/>
      <c r="L456" s="184"/>
      <c r="M456" s="189"/>
      <c r="N456" s="190"/>
      <c r="O456" s="190"/>
      <c r="P456" s="190"/>
      <c r="Q456" s="190"/>
      <c r="R456" s="190"/>
      <c r="S456" s="190"/>
      <c r="T456" s="191"/>
      <c r="AT456" s="186" t="s">
        <v>266</v>
      </c>
      <c r="AU456" s="186" t="s">
        <v>89</v>
      </c>
      <c r="AV456" s="13" t="s">
        <v>82</v>
      </c>
      <c r="AW456" s="13" t="s">
        <v>29</v>
      </c>
      <c r="AX456" s="13" t="s">
        <v>74</v>
      </c>
      <c r="AY456" s="186" t="s">
        <v>258</v>
      </c>
    </row>
    <row r="457" spans="2:51" s="14" customFormat="1" ht="11.25">
      <c r="B457" s="192"/>
      <c r="D457" s="185" t="s">
        <v>266</v>
      </c>
      <c r="E457" s="193" t="s">
        <v>1</v>
      </c>
      <c r="F457" s="194" t="s">
        <v>730</v>
      </c>
      <c r="H457" s="195">
        <v>16.640999999999998</v>
      </c>
      <c r="I457" s="196"/>
      <c r="L457" s="192"/>
      <c r="M457" s="197"/>
      <c r="N457" s="198"/>
      <c r="O457" s="198"/>
      <c r="P457" s="198"/>
      <c r="Q457" s="198"/>
      <c r="R457" s="198"/>
      <c r="S457" s="198"/>
      <c r="T457" s="199"/>
      <c r="AT457" s="193" t="s">
        <v>266</v>
      </c>
      <c r="AU457" s="193" t="s">
        <v>89</v>
      </c>
      <c r="AV457" s="14" t="s">
        <v>89</v>
      </c>
      <c r="AW457" s="14" t="s">
        <v>29</v>
      </c>
      <c r="AX457" s="14" t="s">
        <v>74</v>
      </c>
      <c r="AY457" s="193" t="s">
        <v>258</v>
      </c>
    </row>
    <row r="458" spans="2:51" s="14" customFormat="1" ht="11.25">
      <c r="B458" s="192"/>
      <c r="D458" s="185" t="s">
        <v>266</v>
      </c>
      <c r="E458" s="193" t="s">
        <v>1</v>
      </c>
      <c r="F458" s="194" t="s">
        <v>731</v>
      </c>
      <c r="H458" s="195">
        <v>-2.9729999999999999</v>
      </c>
      <c r="I458" s="196"/>
      <c r="L458" s="192"/>
      <c r="M458" s="197"/>
      <c r="N458" s="198"/>
      <c r="O458" s="198"/>
      <c r="P458" s="198"/>
      <c r="Q458" s="198"/>
      <c r="R458" s="198"/>
      <c r="S458" s="198"/>
      <c r="T458" s="199"/>
      <c r="AT458" s="193" t="s">
        <v>266</v>
      </c>
      <c r="AU458" s="193" t="s">
        <v>89</v>
      </c>
      <c r="AV458" s="14" t="s">
        <v>89</v>
      </c>
      <c r="AW458" s="14" t="s">
        <v>29</v>
      </c>
      <c r="AX458" s="14" t="s">
        <v>74</v>
      </c>
      <c r="AY458" s="193" t="s">
        <v>258</v>
      </c>
    </row>
    <row r="459" spans="2:51" s="14" customFormat="1" ht="11.25">
      <c r="B459" s="192"/>
      <c r="D459" s="185" t="s">
        <v>266</v>
      </c>
      <c r="E459" s="193" t="s">
        <v>1</v>
      </c>
      <c r="F459" s="194" t="s">
        <v>732</v>
      </c>
      <c r="H459" s="195">
        <v>-2.2000000000000002</v>
      </c>
      <c r="I459" s="196"/>
      <c r="L459" s="192"/>
      <c r="M459" s="197"/>
      <c r="N459" s="198"/>
      <c r="O459" s="198"/>
      <c r="P459" s="198"/>
      <c r="Q459" s="198"/>
      <c r="R459" s="198"/>
      <c r="S459" s="198"/>
      <c r="T459" s="199"/>
      <c r="AT459" s="193" t="s">
        <v>266</v>
      </c>
      <c r="AU459" s="193" t="s">
        <v>89</v>
      </c>
      <c r="AV459" s="14" t="s">
        <v>89</v>
      </c>
      <c r="AW459" s="14" t="s">
        <v>29</v>
      </c>
      <c r="AX459" s="14" t="s">
        <v>74</v>
      </c>
      <c r="AY459" s="193" t="s">
        <v>258</v>
      </c>
    </row>
    <row r="460" spans="2:51" s="13" customFormat="1" ht="11.25">
      <c r="B460" s="184"/>
      <c r="D460" s="185" t="s">
        <v>266</v>
      </c>
      <c r="E460" s="186" t="s">
        <v>1</v>
      </c>
      <c r="F460" s="187" t="s">
        <v>733</v>
      </c>
      <c r="H460" s="186" t="s">
        <v>1</v>
      </c>
      <c r="I460" s="188"/>
      <c r="L460" s="184"/>
      <c r="M460" s="189"/>
      <c r="N460" s="190"/>
      <c r="O460" s="190"/>
      <c r="P460" s="190"/>
      <c r="Q460" s="190"/>
      <c r="R460" s="190"/>
      <c r="S460" s="190"/>
      <c r="T460" s="191"/>
      <c r="AT460" s="186" t="s">
        <v>266</v>
      </c>
      <c r="AU460" s="186" t="s">
        <v>89</v>
      </c>
      <c r="AV460" s="13" t="s">
        <v>82</v>
      </c>
      <c r="AW460" s="13" t="s">
        <v>29</v>
      </c>
      <c r="AX460" s="13" t="s">
        <v>74</v>
      </c>
      <c r="AY460" s="186" t="s">
        <v>258</v>
      </c>
    </row>
    <row r="461" spans="2:51" s="14" customFormat="1" ht="11.25">
      <c r="B461" s="192"/>
      <c r="D461" s="185" t="s">
        <v>266</v>
      </c>
      <c r="E461" s="193" t="s">
        <v>1</v>
      </c>
      <c r="F461" s="194" t="s">
        <v>734</v>
      </c>
      <c r="H461" s="195">
        <v>9.4529999999999994</v>
      </c>
      <c r="I461" s="196"/>
      <c r="L461" s="192"/>
      <c r="M461" s="197"/>
      <c r="N461" s="198"/>
      <c r="O461" s="198"/>
      <c r="P461" s="198"/>
      <c r="Q461" s="198"/>
      <c r="R461" s="198"/>
      <c r="S461" s="198"/>
      <c r="T461" s="199"/>
      <c r="AT461" s="193" t="s">
        <v>266</v>
      </c>
      <c r="AU461" s="193" t="s">
        <v>89</v>
      </c>
      <c r="AV461" s="14" t="s">
        <v>89</v>
      </c>
      <c r="AW461" s="14" t="s">
        <v>29</v>
      </c>
      <c r="AX461" s="14" t="s">
        <v>74</v>
      </c>
      <c r="AY461" s="193" t="s">
        <v>258</v>
      </c>
    </row>
    <row r="462" spans="2:51" s="14" customFormat="1" ht="11.25">
      <c r="B462" s="192"/>
      <c r="D462" s="185" t="s">
        <v>266</v>
      </c>
      <c r="E462" s="193" t="s">
        <v>1</v>
      </c>
      <c r="F462" s="194" t="s">
        <v>731</v>
      </c>
      <c r="H462" s="195">
        <v>-2.9729999999999999</v>
      </c>
      <c r="I462" s="196"/>
      <c r="L462" s="192"/>
      <c r="M462" s="197"/>
      <c r="N462" s="198"/>
      <c r="O462" s="198"/>
      <c r="P462" s="198"/>
      <c r="Q462" s="198"/>
      <c r="R462" s="198"/>
      <c r="S462" s="198"/>
      <c r="T462" s="199"/>
      <c r="AT462" s="193" t="s">
        <v>266</v>
      </c>
      <c r="AU462" s="193" t="s">
        <v>89</v>
      </c>
      <c r="AV462" s="14" t="s">
        <v>89</v>
      </c>
      <c r="AW462" s="14" t="s">
        <v>29</v>
      </c>
      <c r="AX462" s="14" t="s">
        <v>74</v>
      </c>
      <c r="AY462" s="193" t="s">
        <v>258</v>
      </c>
    </row>
    <row r="463" spans="2:51" s="13" customFormat="1" ht="11.25">
      <c r="B463" s="184"/>
      <c r="D463" s="185" t="s">
        <v>266</v>
      </c>
      <c r="E463" s="186" t="s">
        <v>1</v>
      </c>
      <c r="F463" s="187" t="s">
        <v>735</v>
      </c>
      <c r="H463" s="186" t="s">
        <v>1</v>
      </c>
      <c r="I463" s="188"/>
      <c r="L463" s="184"/>
      <c r="M463" s="189"/>
      <c r="N463" s="190"/>
      <c r="O463" s="190"/>
      <c r="P463" s="190"/>
      <c r="Q463" s="190"/>
      <c r="R463" s="190"/>
      <c r="S463" s="190"/>
      <c r="T463" s="191"/>
      <c r="AT463" s="186" t="s">
        <v>266</v>
      </c>
      <c r="AU463" s="186" t="s">
        <v>89</v>
      </c>
      <c r="AV463" s="13" t="s">
        <v>82</v>
      </c>
      <c r="AW463" s="13" t="s">
        <v>29</v>
      </c>
      <c r="AX463" s="13" t="s">
        <v>74</v>
      </c>
      <c r="AY463" s="186" t="s">
        <v>258</v>
      </c>
    </row>
    <row r="464" spans="2:51" s="14" customFormat="1" ht="11.25">
      <c r="B464" s="192"/>
      <c r="D464" s="185" t="s">
        <v>266</v>
      </c>
      <c r="E464" s="193" t="s">
        <v>1</v>
      </c>
      <c r="F464" s="194" t="s">
        <v>736</v>
      </c>
      <c r="H464" s="195">
        <v>7.5019999999999998</v>
      </c>
      <c r="I464" s="196"/>
      <c r="L464" s="192"/>
      <c r="M464" s="197"/>
      <c r="N464" s="198"/>
      <c r="O464" s="198"/>
      <c r="P464" s="198"/>
      <c r="Q464" s="198"/>
      <c r="R464" s="198"/>
      <c r="S464" s="198"/>
      <c r="T464" s="199"/>
      <c r="AT464" s="193" t="s">
        <v>266</v>
      </c>
      <c r="AU464" s="193" t="s">
        <v>89</v>
      </c>
      <c r="AV464" s="14" t="s">
        <v>89</v>
      </c>
      <c r="AW464" s="14" t="s">
        <v>29</v>
      </c>
      <c r="AX464" s="14" t="s">
        <v>74</v>
      </c>
      <c r="AY464" s="193" t="s">
        <v>258</v>
      </c>
    </row>
    <row r="465" spans="1:65" s="14" customFormat="1" ht="11.25">
      <c r="B465" s="192"/>
      <c r="D465" s="185" t="s">
        <v>266</v>
      </c>
      <c r="E465" s="193" t="s">
        <v>1</v>
      </c>
      <c r="F465" s="194" t="s">
        <v>716</v>
      </c>
      <c r="H465" s="195">
        <v>-1.379</v>
      </c>
      <c r="I465" s="196"/>
      <c r="L465" s="192"/>
      <c r="M465" s="197"/>
      <c r="N465" s="198"/>
      <c r="O465" s="198"/>
      <c r="P465" s="198"/>
      <c r="Q465" s="198"/>
      <c r="R465" s="198"/>
      <c r="S465" s="198"/>
      <c r="T465" s="199"/>
      <c r="AT465" s="193" t="s">
        <v>266</v>
      </c>
      <c r="AU465" s="193" t="s">
        <v>89</v>
      </c>
      <c r="AV465" s="14" t="s">
        <v>89</v>
      </c>
      <c r="AW465" s="14" t="s">
        <v>29</v>
      </c>
      <c r="AX465" s="14" t="s">
        <v>74</v>
      </c>
      <c r="AY465" s="193" t="s">
        <v>258</v>
      </c>
    </row>
    <row r="466" spans="1:65" s="13" customFormat="1" ht="11.25">
      <c r="B466" s="184"/>
      <c r="D466" s="185" t="s">
        <v>266</v>
      </c>
      <c r="E466" s="186" t="s">
        <v>1</v>
      </c>
      <c r="F466" s="187" t="s">
        <v>737</v>
      </c>
      <c r="H466" s="186" t="s">
        <v>1</v>
      </c>
      <c r="I466" s="188"/>
      <c r="L466" s="184"/>
      <c r="M466" s="189"/>
      <c r="N466" s="190"/>
      <c r="O466" s="190"/>
      <c r="P466" s="190"/>
      <c r="Q466" s="190"/>
      <c r="R466" s="190"/>
      <c r="S466" s="190"/>
      <c r="T466" s="191"/>
      <c r="AT466" s="186" t="s">
        <v>266</v>
      </c>
      <c r="AU466" s="186" t="s">
        <v>89</v>
      </c>
      <c r="AV466" s="13" t="s">
        <v>82</v>
      </c>
      <c r="AW466" s="13" t="s">
        <v>29</v>
      </c>
      <c r="AX466" s="13" t="s">
        <v>74</v>
      </c>
      <c r="AY466" s="186" t="s">
        <v>258</v>
      </c>
    </row>
    <row r="467" spans="1:65" s="14" customFormat="1" ht="11.25">
      <c r="B467" s="192"/>
      <c r="D467" s="185" t="s">
        <v>266</v>
      </c>
      <c r="E467" s="193" t="s">
        <v>1</v>
      </c>
      <c r="F467" s="194" t="s">
        <v>738</v>
      </c>
      <c r="H467" s="195">
        <v>1.05</v>
      </c>
      <c r="I467" s="196"/>
      <c r="L467" s="192"/>
      <c r="M467" s="197"/>
      <c r="N467" s="198"/>
      <c r="O467" s="198"/>
      <c r="P467" s="198"/>
      <c r="Q467" s="198"/>
      <c r="R467" s="198"/>
      <c r="S467" s="198"/>
      <c r="T467" s="199"/>
      <c r="AT467" s="193" t="s">
        <v>266</v>
      </c>
      <c r="AU467" s="193" t="s">
        <v>89</v>
      </c>
      <c r="AV467" s="14" t="s">
        <v>89</v>
      </c>
      <c r="AW467" s="14" t="s">
        <v>29</v>
      </c>
      <c r="AX467" s="14" t="s">
        <v>74</v>
      </c>
      <c r="AY467" s="193" t="s">
        <v>258</v>
      </c>
    </row>
    <row r="468" spans="1:65" s="13" customFormat="1" ht="11.25">
      <c r="B468" s="184"/>
      <c r="D468" s="185" t="s">
        <v>266</v>
      </c>
      <c r="E468" s="186" t="s">
        <v>1</v>
      </c>
      <c r="F468" s="187" t="s">
        <v>739</v>
      </c>
      <c r="H468" s="186" t="s">
        <v>1</v>
      </c>
      <c r="I468" s="188"/>
      <c r="L468" s="184"/>
      <c r="M468" s="189"/>
      <c r="N468" s="190"/>
      <c r="O468" s="190"/>
      <c r="P468" s="190"/>
      <c r="Q468" s="190"/>
      <c r="R468" s="190"/>
      <c r="S468" s="190"/>
      <c r="T468" s="191"/>
      <c r="AT468" s="186" t="s">
        <v>266</v>
      </c>
      <c r="AU468" s="186" t="s">
        <v>89</v>
      </c>
      <c r="AV468" s="13" t="s">
        <v>82</v>
      </c>
      <c r="AW468" s="13" t="s">
        <v>29</v>
      </c>
      <c r="AX468" s="13" t="s">
        <v>74</v>
      </c>
      <c r="AY468" s="186" t="s">
        <v>258</v>
      </c>
    </row>
    <row r="469" spans="1:65" s="14" customFormat="1" ht="11.25">
      <c r="B469" s="192"/>
      <c r="D469" s="185" t="s">
        <v>266</v>
      </c>
      <c r="E469" s="193" t="s">
        <v>1</v>
      </c>
      <c r="F469" s="194" t="s">
        <v>740</v>
      </c>
      <c r="H469" s="195">
        <v>6.6769999999999996</v>
      </c>
      <c r="I469" s="196"/>
      <c r="L469" s="192"/>
      <c r="M469" s="197"/>
      <c r="N469" s="198"/>
      <c r="O469" s="198"/>
      <c r="P469" s="198"/>
      <c r="Q469" s="198"/>
      <c r="R469" s="198"/>
      <c r="S469" s="198"/>
      <c r="T469" s="199"/>
      <c r="AT469" s="193" t="s">
        <v>266</v>
      </c>
      <c r="AU469" s="193" t="s">
        <v>89</v>
      </c>
      <c r="AV469" s="14" t="s">
        <v>89</v>
      </c>
      <c r="AW469" s="14" t="s">
        <v>29</v>
      </c>
      <c r="AX469" s="14" t="s">
        <v>74</v>
      </c>
      <c r="AY469" s="193" t="s">
        <v>258</v>
      </c>
    </row>
    <row r="470" spans="1:65" s="14" customFormat="1" ht="11.25">
      <c r="B470" s="192"/>
      <c r="D470" s="185" t="s">
        <v>266</v>
      </c>
      <c r="E470" s="193" t="s">
        <v>1</v>
      </c>
      <c r="F470" s="194" t="s">
        <v>741</v>
      </c>
      <c r="H470" s="195">
        <v>-2.3639999999999999</v>
      </c>
      <c r="I470" s="196"/>
      <c r="L470" s="192"/>
      <c r="M470" s="197"/>
      <c r="N470" s="198"/>
      <c r="O470" s="198"/>
      <c r="P470" s="198"/>
      <c r="Q470" s="198"/>
      <c r="R470" s="198"/>
      <c r="S470" s="198"/>
      <c r="T470" s="199"/>
      <c r="AT470" s="193" t="s">
        <v>266</v>
      </c>
      <c r="AU470" s="193" t="s">
        <v>89</v>
      </c>
      <c r="AV470" s="14" t="s">
        <v>89</v>
      </c>
      <c r="AW470" s="14" t="s">
        <v>29</v>
      </c>
      <c r="AX470" s="14" t="s">
        <v>74</v>
      </c>
      <c r="AY470" s="193" t="s">
        <v>258</v>
      </c>
    </row>
    <row r="471" spans="1:65" s="13" customFormat="1" ht="11.25">
      <c r="B471" s="184"/>
      <c r="D471" s="185" t="s">
        <v>266</v>
      </c>
      <c r="E471" s="186" t="s">
        <v>1</v>
      </c>
      <c r="F471" s="187" t="s">
        <v>742</v>
      </c>
      <c r="H471" s="186" t="s">
        <v>1</v>
      </c>
      <c r="I471" s="188"/>
      <c r="L471" s="184"/>
      <c r="M471" s="189"/>
      <c r="N471" s="190"/>
      <c r="O471" s="190"/>
      <c r="P471" s="190"/>
      <c r="Q471" s="190"/>
      <c r="R471" s="190"/>
      <c r="S471" s="190"/>
      <c r="T471" s="191"/>
      <c r="AT471" s="186" t="s">
        <v>266</v>
      </c>
      <c r="AU471" s="186" t="s">
        <v>89</v>
      </c>
      <c r="AV471" s="13" t="s">
        <v>82</v>
      </c>
      <c r="AW471" s="13" t="s">
        <v>29</v>
      </c>
      <c r="AX471" s="13" t="s">
        <v>74</v>
      </c>
      <c r="AY471" s="186" t="s">
        <v>258</v>
      </c>
    </row>
    <row r="472" spans="1:65" s="14" customFormat="1" ht="11.25">
      <c r="B472" s="192"/>
      <c r="D472" s="185" t="s">
        <v>266</v>
      </c>
      <c r="E472" s="193" t="s">
        <v>1</v>
      </c>
      <c r="F472" s="194" t="s">
        <v>743</v>
      </c>
      <c r="H472" s="195">
        <v>7.282</v>
      </c>
      <c r="I472" s="196"/>
      <c r="L472" s="192"/>
      <c r="M472" s="197"/>
      <c r="N472" s="198"/>
      <c r="O472" s="198"/>
      <c r="P472" s="198"/>
      <c r="Q472" s="198"/>
      <c r="R472" s="198"/>
      <c r="S472" s="198"/>
      <c r="T472" s="199"/>
      <c r="AT472" s="193" t="s">
        <v>266</v>
      </c>
      <c r="AU472" s="193" t="s">
        <v>89</v>
      </c>
      <c r="AV472" s="14" t="s">
        <v>89</v>
      </c>
      <c r="AW472" s="14" t="s">
        <v>29</v>
      </c>
      <c r="AX472" s="14" t="s">
        <v>74</v>
      </c>
      <c r="AY472" s="193" t="s">
        <v>258</v>
      </c>
    </row>
    <row r="473" spans="1:65" s="16" customFormat="1" ht="11.25">
      <c r="B473" s="218"/>
      <c r="D473" s="185" t="s">
        <v>266</v>
      </c>
      <c r="E473" s="219" t="s">
        <v>174</v>
      </c>
      <c r="F473" s="220" t="s">
        <v>665</v>
      </c>
      <c r="H473" s="221">
        <v>106.59</v>
      </c>
      <c r="I473" s="222"/>
      <c r="L473" s="218"/>
      <c r="M473" s="223"/>
      <c r="N473" s="224"/>
      <c r="O473" s="224"/>
      <c r="P473" s="224"/>
      <c r="Q473" s="224"/>
      <c r="R473" s="224"/>
      <c r="S473" s="224"/>
      <c r="T473" s="225"/>
      <c r="AT473" s="219" t="s">
        <v>266</v>
      </c>
      <c r="AU473" s="219" t="s">
        <v>89</v>
      </c>
      <c r="AV473" s="16" t="s">
        <v>272</v>
      </c>
      <c r="AW473" s="16" t="s">
        <v>29</v>
      </c>
      <c r="AX473" s="16" t="s">
        <v>74</v>
      </c>
      <c r="AY473" s="219" t="s">
        <v>258</v>
      </c>
    </row>
    <row r="474" spans="1:65" s="13" customFormat="1" ht="11.25">
      <c r="B474" s="184"/>
      <c r="D474" s="185" t="s">
        <v>266</v>
      </c>
      <c r="E474" s="186" t="s">
        <v>1</v>
      </c>
      <c r="F474" s="187" t="s">
        <v>744</v>
      </c>
      <c r="H474" s="186" t="s">
        <v>1</v>
      </c>
      <c r="I474" s="188"/>
      <c r="L474" s="184"/>
      <c r="M474" s="189"/>
      <c r="N474" s="190"/>
      <c r="O474" s="190"/>
      <c r="P474" s="190"/>
      <c r="Q474" s="190"/>
      <c r="R474" s="190"/>
      <c r="S474" s="190"/>
      <c r="T474" s="191"/>
      <c r="AT474" s="186" t="s">
        <v>266</v>
      </c>
      <c r="AU474" s="186" t="s">
        <v>89</v>
      </c>
      <c r="AV474" s="13" t="s">
        <v>82</v>
      </c>
      <c r="AW474" s="13" t="s">
        <v>29</v>
      </c>
      <c r="AX474" s="13" t="s">
        <v>74</v>
      </c>
      <c r="AY474" s="186" t="s">
        <v>258</v>
      </c>
    </row>
    <row r="475" spans="1:65" s="14" customFormat="1" ht="11.25">
      <c r="B475" s="192"/>
      <c r="D475" s="185" t="s">
        <v>266</v>
      </c>
      <c r="E475" s="193" t="s">
        <v>1</v>
      </c>
      <c r="F475" s="194" t="s">
        <v>170</v>
      </c>
      <c r="H475" s="195">
        <v>709.24800000000005</v>
      </c>
      <c r="I475" s="196"/>
      <c r="L475" s="192"/>
      <c r="M475" s="197"/>
      <c r="N475" s="198"/>
      <c r="O475" s="198"/>
      <c r="P475" s="198"/>
      <c r="Q475" s="198"/>
      <c r="R475" s="198"/>
      <c r="S475" s="198"/>
      <c r="T475" s="199"/>
      <c r="AT475" s="193" t="s">
        <v>266</v>
      </c>
      <c r="AU475" s="193" t="s">
        <v>89</v>
      </c>
      <c r="AV475" s="14" t="s">
        <v>89</v>
      </c>
      <c r="AW475" s="14" t="s">
        <v>29</v>
      </c>
      <c r="AX475" s="14" t="s">
        <v>74</v>
      </c>
      <c r="AY475" s="193" t="s">
        <v>258</v>
      </c>
    </row>
    <row r="476" spans="1:65" s="15" customFormat="1" ht="11.25">
      <c r="B476" s="200"/>
      <c r="D476" s="185" t="s">
        <v>266</v>
      </c>
      <c r="E476" s="201" t="s">
        <v>1</v>
      </c>
      <c r="F476" s="202" t="s">
        <v>280</v>
      </c>
      <c r="H476" s="203">
        <v>815.83799999999997</v>
      </c>
      <c r="I476" s="204"/>
      <c r="L476" s="200"/>
      <c r="M476" s="205"/>
      <c r="N476" s="206"/>
      <c r="O476" s="206"/>
      <c r="P476" s="206"/>
      <c r="Q476" s="206"/>
      <c r="R476" s="206"/>
      <c r="S476" s="206"/>
      <c r="T476" s="207"/>
      <c r="AT476" s="201" t="s">
        <v>266</v>
      </c>
      <c r="AU476" s="201" t="s">
        <v>89</v>
      </c>
      <c r="AV476" s="15" t="s">
        <v>264</v>
      </c>
      <c r="AW476" s="15" t="s">
        <v>29</v>
      </c>
      <c r="AX476" s="15" t="s">
        <v>82</v>
      </c>
      <c r="AY476" s="201" t="s">
        <v>258</v>
      </c>
    </row>
    <row r="477" spans="1:65" s="2" customFormat="1" ht="24" customHeight="1">
      <c r="A477" s="33"/>
      <c r="B477" s="169"/>
      <c r="C477" s="170" t="s">
        <v>745</v>
      </c>
      <c r="D477" s="170" t="s">
        <v>260</v>
      </c>
      <c r="E477" s="171" t="s">
        <v>746</v>
      </c>
      <c r="F477" s="172" t="s">
        <v>747</v>
      </c>
      <c r="G477" s="173" t="s">
        <v>263</v>
      </c>
      <c r="H477" s="174">
        <v>75.215999999999994</v>
      </c>
      <c r="I477" s="175"/>
      <c r="J477" s="174">
        <f>ROUND(I477*H477,3)</f>
        <v>0</v>
      </c>
      <c r="K477" s="176"/>
      <c r="L477" s="34"/>
      <c r="M477" s="177" t="s">
        <v>1</v>
      </c>
      <c r="N477" s="178" t="s">
        <v>40</v>
      </c>
      <c r="O477" s="59"/>
      <c r="P477" s="179">
        <f>O477*H477</f>
        <v>0</v>
      </c>
      <c r="Q477" s="179">
        <v>2.3000000000000001E-4</v>
      </c>
      <c r="R477" s="179">
        <f>Q477*H477</f>
        <v>1.7299679999999998E-2</v>
      </c>
      <c r="S477" s="179">
        <v>0</v>
      </c>
      <c r="T477" s="18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81" t="s">
        <v>264</v>
      </c>
      <c r="AT477" s="181" t="s">
        <v>260</v>
      </c>
      <c r="AU477" s="181" t="s">
        <v>89</v>
      </c>
      <c r="AY477" s="18" t="s">
        <v>258</v>
      </c>
      <c r="BE477" s="182">
        <f>IF(N477="základná",J477,0)</f>
        <v>0</v>
      </c>
      <c r="BF477" s="182">
        <f>IF(N477="znížená",J477,0)</f>
        <v>0</v>
      </c>
      <c r="BG477" s="182">
        <f>IF(N477="zákl. prenesená",J477,0)</f>
        <v>0</v>
      </c>
      <c r="BH477" s="182">
        <f>IF(N477="zníž. prenesená",J477,0)</f>
        <v>0</v>
      </c>
      <c r="BI477" s="182">
        <f>IF(N477="nulová",J477,0)</f>
        <v>0</v>
      </c>
      <c r="BJ477" s="18" t="s">
        <v>89</v>
      </c>
      <c r="BK477" s="183">
        <f>ROUND(I477*H477,3)</f>
        <v>0</v>
      </c>
      <c r="BL477" s="18" t="s">
        <v>264</v>
      </c>
      <c r="BM477" s="181" t="s">
        <v>748</v>
      </c>
    </row>
    <row r="478" spans="1:65" s="14" customFormat="1" ht="11.25">
      <c r="B478" s="192"/>
      <c r="D478" s="185" t="s">
        <v>266</v>
      </c>
      <c r="E478" s="193" t="s">
        <v>1</v>
      </c>
      <c r="F478" s="194" t="s">
        <v>172</v>
      </c>
      <c r="H478" s="195">
        <v>56.933</v>
      </c>
      <c r="I478" s="196"/>
      <c r="L478" s="192"/>
      <c r="M478" s="197"/>
      <c r="N478" s="198"/>
      <c r="O478" s="198"/>
      <c r="P478" s="198"/>
      <c r="Q478" s="198"/>
      <c r="R478" s="198"/>
      <c r="S478" s="198"/>
      <c r="T478" s="199"/>
      <c r="AT478" s="193" t="s">
        <v>266</v>
      </c>
      <c r="AU478" s="193" t="s">
        <v>89</v>
      </c>
      <c r="AV478" s="14" t="s">
        <v>89</v>
      </c>
      <c r="AW478" s="14" t="s">
        <v>29</v>
      </c>
      <c r="AX478" s="14" t="s">
        <v>74</v>
      </c>
      <c r="AY478" s="193" t="s">
        <v>258</v>
      </c>
    </row>
    <row r="479" spans="1:65" s="14" customFormat="1" ht="11.25">
      <c r="B479" s="192"/>
      <c r="D479" s="185" t="s">
        <v>266</v>
      </c>
      <c r="E479" s="193" t="s">
        <v>1</v>
      </c>
      <c r="F479" s="194" t="s">
        <v>176</v>
      </c>
      <c r="H479" s="195">
        <v>18.283000000000001</v>
      </c>
      <c r="I479" s="196"/>
      <c r="L479" s="192"/>
      <c r="M479" s="197"/>
      <c r="N479" s="198"/>
      <c r="O479" s="198"/>
      <c r="P479" s="198"/>
      <c r="Q479" s="198"/>
      <c r="R479" s="198"/>
      <c r="S479" s="198"/>
      <c r="T479" s="199"/>
      <c r="AT479" s="193" t="s">
        <v>266</v>
      </c>
      <c r="AU479" s="193" t="s">
        <v>89</v>
      </c>
      <c r="AV479" s="14" t="s">
        <v>89</v>
      </c>
      <c r="AW479" s="14" t="s">
        <v>29</v>
      </c>
      <c r="AX479" s="14" t="s">
        <v>74</v>
      </c>
      <c r="AY479" s="193" t="s">
        <v>258</v>
      </c>
    </row>
    <row r="480" spans="1:65" s="15" customFormat="1" ht="11.25">
      <c r="B480" s="200"/>
      <c r="D480" s="185" t="s">
        <v>266</v>
      </c>
      <c r="E480" s="201" t="s">
        <v>1</v>
      </c>
      <c r="F480" s="202" t="s">
        <v>280</v>
      </c>
      <c r="H480" s="203">
        <v>75.215999999999994</v>
      </c>
      <c r="I480" s="204"/>
      <c r="L480" s="200"/>
      <c r="M480" s="205"/>
      <c r="N480" s="206"/>
      <c r="O480" s="206"/>
      <c r="P480" s="206"/>
      <c r="Q480" s="206"/>
      <c r="R480" s="206"/>
      <c r="S480" s="206"/>
      <c r="T480" s="207"/>
      <c r="AT480" s="201" t="s">
        <v>266</v>
      </c>
      <c r="AU480" s="201" t="s">
        <v>89</v>
      </c>
      <c r="AV480" s="15" t="s">
        <v>264</v>
      </c>
      <c r="AW480" s="15" t="s">
        <v>29</v>
      </c>
      <c r="AX480" s="15" t="s">
        <v>82</v>
      </c>
      <c r="AY480" s="201" t="s">
        <v>258</v>
      </c>
    </row>
    <row r="481" spans="1:65" s="2" customFormat="1" ht="24" customHeight="1">
      <c r="A481" s="33"/>
      <c r="B481" s="169"/>
      <c r="C481" s="170" t="s">
        <v>749</v>
      </c>
      <c r="D481" s="170" t="s">
        <v>260</v>
      </c>
      <c r="E481" s="171" t="s">
        <v>750</v>
      </c>
      <c r="F481" s="172" t="s">
        <v>751</v>
      </c>
      <c r="G481" s="173" t="s">
        <v>263</v>
      </c>
      <c r="H481" s="174">
        <v>891.05399999999997</v>
      </c>
      <c r="I481" s="175"/>
      <c r="J481" s="174">
        <f>ROUND(I481*H481,3)</f>
        <v>0</v>
      </c>
      <c r="K481" s="176"/>
      <c r="L481" s="34"/>
      <c r="M481" s="177" t="s">
        <v>1</v>
      </c>
      <c r="N481" s="178" t="s">
        <v>40</v>
      </c>
      <c r="O481" s="59"/>
      <c r="P481" s="179">
        <f>O481*H481</f>
        <v>0</v>
      </c>
      <c r="Q481" s="179">
        <v>2.0000000000000001E-4</v>
      </c>
      <c r="R481" s="179">
        <f>Q481*H481</f>
        <v>0.1782108</v>
      </c>
      <c r="S481" s="179">
        <v>0</v>
      </c>
      <c r="T481" s="180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81" t="s">
        <v>264</v>
      </c>
      <c r="AT481" s="181" t="s">
        <v>260</v>
      </c>
      <c r="AU481" s="181" t="s">
        <v>89</v>
      </c>
      <c r="AY481" s="18" t="s">
        <v>258</v>
      </c>
      <c r="BE481" s="182">
        <f>IF(N481="základná",J481,0)</f>
        <v>0</v>
      </c>
      <c r="BF481" s="182">
        <f>IF(N481="znížená",J481,0)</f>
        <v>0</v>
      </c>
      <c r="BG481" s="182">
        <f>IF(N481="zákl. prenesená",J481,0)</f>
        <v>0</v>
      </c>
      <c r="BH481" s="182">
        <f>IF(N481="zníž. prenesená",J481,0)</f>
        <v>0</v>
      </c>
      <c r="BI481" s="182">
        <f>IF(N481="nulová",J481,0)</f>
        <v>0</v>
      </c>
      <c r="BJ481" s="18" t="s">
        <v>89</v>
      </c>
      <c r="BK481" s="183">
        <f>ROUND(I481*H481,3)</f>
        <v>0</v>
      </c>
      <c r="BL481" s="18" t="s">
        <v>264</v>
      </c>
      <c r="BM481" s="181" t="s">
        <v>752</v>
      </c>
    </row>
    <row r="482" spans="1:65" s="14" customFormat="1" ht="11.25">
      <c r="B482" s="192"/>
      <c r="D482" s="185" t="s">
        <v>266</v>
      </c>
      <c r="E482" s="193" t="s">
        <v>1</v>
      </c>
      <c r="F482" s="194" t="s">
        <v>170</v>
      </c>
      <c r="H482" s="195">
        <v>709.24800000000005</v>
      </c>
      <c r="I482" s="196"/>
      <c r="L482" s="192"/>
      <c r="M482" s="197"/>
      <c r="N482" s="198"/>
      <c r="O482" s="198"/>
      <c r="P482" s="198"/>
      <c r="Q482" s="198"/>
      <c r="R482" s="198"/>
      <c r="S482" s="198"/>
      <c r="T482" s="199"/>
      <c r="AT482" s="193" t="s">
        <v>266</v>
      </c>
      <c r="AU482" s="193" t="s">
        <v>89</v>
      </c>
      <c r="AV482" s="14" t="s">
        <v>89</v>
      </c>
      <c r="AW482" s="14" t="s">
        <v>29</v>
      </c>
      <c r="AX482" s="14" t="s">
        <v>74</v>
      </c>
      <c r="AY482" s="193" t="s">
        <v>258</v>
      </c>
    </row>
    <row r="483" spans="1:65" s="14" customFormat="1" ht="11.25">
      <c r="B483" s="192"/>
      <c r="D483" s="185" t="s">
        <v>266</v>
      </c>
      <c r="E483" s="193" t="s">
        <v>1</v>
      </c>
      <c r="F483" s="194" t="s">
        <v>174</v>
      </c>
      <c r="H483" s="195">
        <v>106.59</v>
      </c>
      <c r="I483" s="196"/>
      <c r="L483" s="192"/>
      <c r="M483" s="197"/>
      <c r="N483" s="198"/>
      <c r="O483" s="198"/>
      <c r="P483" s="198"/>
      <c r="Q483" s="198"/>
      <c r="R483" s="198"/>
      <c r="S483" s="198"/>
      <c r="T483" s="199"/>
      <c r="AT483" s="193" t="s">
        <v>266</v>
      </c>
      <c r="AU483" s="193" t="s">
        <v>89</v>
      </c>
      <c r="AV483" s="14" t="s">
        <v>89</v>
      </c>
      <c r="AW483" s="14" t="s">
        <v>29</v>
      </c>
      <c r="AX483" s="14" t="s">
        <v>74</v>
      </c>
      <c r="AY483" s="193" t="s">
        <v>258</v>
      </c>
    </row>
    <row r="484" spans="1:65" s="14" customFormat="1" ht="11.25">
      <c r="B484" s="192"/>
      <c r="D484" s="185" t="s">
        <v>266</v>
      </c>
      <c r="E484" s="193" t="s">
        <v>1</v>
      </c>
      <c r="F484" s="194" t="s">
        <v>172</v>
      </c>
      <c r="H484" s="195">
        <v>56.933</v>
      </c>
      <c r="I484" s="196"/>
      <c r="L484" s="192"/>
      <c r="M484" s="197"/>
      <c r="N484" s="198"/>
      <c r="O484" s="198"/>
      <c r="P484" s="198"/>
      <c r="Q484" s="198"/>
      <c r="R484" s="198"/>
      <c r="S484" s="198"/>
      <c r="T484" s="199"/>
      <c r="AT484" s="193" t="s">
        <v>266</v>
      </c>
      <c r="AU484" s="193" t="s">
        <v>89</v>
      </c>
      <c r="AV484" s="14" t="s">
        <v>89</v>
      </c>
      <c r="AW484" s="14" t="s">
        <v>29</v>
      </c>
      <c r="AX484" s="14" t="s">
        <v>74</v>
      </c>
      <c r="AY484" s="193" t="s">
        <v>258</v>
      </c>
    </row>
    <row r="485" spans="1:65" s="14" customFormat="1" ht="11.25">
      <c r="B485" s="192"/>
      <c r="D485" s="185" t="s">
        <v>266</v>
      </c>
      <c r="E485" s="193" t="s">
        <v>1</v>
      </c>
      <c r="F485" s="194" t="s">
        <v>176</v>
      </c>
      <c r="H485" s="195">
        <v>18.283000000000001</v>
      </c>
      <c r="I485" s="196"/>
      <c r="L485" s="192"/>
      <c r="M485" s="197"/>
      <c r="N485" s="198"/>
      <c r="O485" s="198"/>
      <c r="P485" s="198"/>
      <c r="Q485" s="198"/>
      <c r="R485" s="198"/>
      <c r="S485" s="198"/>
      <c r="T485" s="199"/>
      <c r="AT485" s="193" t="s">
        <v>266</v>
      </c>
      <c r="AU485" s="193" t="s">
        <v>89</v>
      </c>
      <c r="AV485" s="14" t="s">
        <v>89</v>
      </c>
      <c r="AW485" s="14" t="s">
        <v>29</v>
      </c>
      <c r="AX485" s="14" t="s">
        <v>74</v>
      </c>
      <c r="AY485" s="193" t="s">
        <v>258</v>
      </c>
    </row>
    <row r="486" spans="1:65" s="15" customFormat="1" ht="11.25">
      <c r="B486" s="200"/>
      <c r="D486" s="185" t="s">
        <v>266</v>
      </c>
      <c r="E486" s="201" t="s">
        <v>1</v>
      </c>
      <c r="F486" s="202" t="s">
        <v>280</v>
      </c>
      <c r="H486" s="203">
        <v>891.05399999999997</v>
      </c>
      <c r="I486" s="204"/>
      <c r="L486" s="200"/>
      <c r="M486" s="205"/>
      <c r="N486" s="206"/>
      <c r="O486" s="206"/>
      <c r="P486" s="206"/>
      <c r="Q486" s="206"/>
      <c r="R486" s="206"/>
      <c r="S486" s="206"/>
      <c r="T486" s="207"/>
      <c r="AT486" s="201" t="s">
        <v>266</v>
      </c>
      <c r="AU486" s="201" t="s">
        <v>89</v>
      </c>
      <c r="AV486" s="15" t="s">
        <v>264</v>
      </c>
      <c r="AW486" s="15" t="s">
        <v>29</v>
      </c>
      <c r="AX486" s="15" t="s">
        <v>82</v>
      </c>
      <c r="AY486" s="201" t="s">
        <v>258</v>
      </c>
    </row>
    <row r="487" spans="1:65" s="2" customFormat="1" ht="24" customHeight="1">
      <c r="A487" s="33"/>
      <c r="B487" s="169"/>
      <c r="C487" s="170" t="s">
        <v>753</v>
      </c>
      <c r="D487" s="170" t="s">
        <v>260</v>
      </c>
      <c r="E487" s="171" t="s">
        <v>754</v>
      </c>
      <c r="F487" s="172" t="s">
        <v>755</v>
      </c>
      <c r="G487" s="173" t="s">
        <v>263</v>
      </c>
      <c r="H487" s="174">
        <v>78.534000000000006</v>
      </c>
      <c r="I487" s="175"/>
      <c r="J487" s="174">
        <f>ROUND(I487*H487,3)</f>
        <v>0</v>
      </c>
      <c r="K487" s="176"/>
      <c r="L487" s="34"/>
      <c r="M487" s="177" t="s">
        <v>1</v>
      </c>
      <c r="N487" s="178" t="s">
        <v>40</v>
      </c>
      <c r="O487" s="59"/>
      <c r="P487" s="179">
        <f>O487*H487</f>
        <v>0</v>
      </c>
      <c r="Q487" s="179">
        <v>4.9300000000000004E-3</v>
      </c>
      <c r="R487" s="179">
        <f>Q487*H487</f>
        <v>0.38717262000000008</v>
      </c>
      <c r="S487" s="179">
        <v>0</v>
      </c>
      <c r="T487" s="180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81" t="s">
        <v>264</v>
      </c>
      <c r="AT487" s="181" t="s">
        <v>260</v>
      </c>
      <c r="AU487" s="181" t="s">
        <v>89</v>
      </c>
      <c r="AY487" s="18" t="s">
        <v>258</v>
      </c>
      <c r="BE487" s="182">
        <f>IF(N487="základná",J487,0)</f>
        <v>0</v>
      </c>
      <c r="BF487" s="182">
        <f>IF(N487="znížená",J487,0)</f>
        <v>0</v>
      </c>
      <c r="BG487" s="182">
        <f>IF(N487="zákl. prenesená",J487,0)</f>
        <v>0</v>
      </c>
      <c r="BH487" s="182">
        <f>IF(N487="zníž. prenesená",J487,0)</f>
        <v>0</v>
      </c>
      <c r="BI487" s="182">
        <f>IF(N487="nulová",J487,0)</f>
        <v>0</v>
      </c>
      <c r="BJ487" s="18" t="s">
        <v>89</v>
      </c>
      <c r="BK487" s="183">
        <f>ROUND(I487*H487,3)</f>
        <v>0</v>
      </c>
      <c r="BL487" s="18" t="s">
        <v>264</v>
      </c>
      <c r="BM487" s="181" t="s">
        <v>756</v>
      </c>
    </row>
    <row r="488" spans="1:65" s="13" customFormat="1" ht="11.25">
      <c r="B488" s="184"/>
      <c r="D488" s="185" t="s">
        <v>266</v>
      </c>
      <c r="E488" s="186" t="s">
        <v>1</v>
      </c>
      <c r="F488" s="187" t="s">
        <v>757</v>
      </c>
      <c r="H488" s="186" t="s">
        <v>1</v>
      </c>
      <c r="I488" s="188"/>
      <c r="L488" s="184"/>
      <c r="M488" s="189"/>
      <c r="N488" s="190"/>
      <c r="O488" s="190"/>
      <c r="P488" s="190"/>
      <c r="Q488" s="190"/>
      <c r="R488" s="190"/>
      <c r="S488" s="190"/>
      <c r="T488" s="191"/>
      <c r="AT488" s="186" t="s">
        <v>266</v>
      </c>
      <c r="AU488" s="186" t="s">
        <v>89</v>
      </c>
      <c r="AV488" s="13" t="s">
        <v>82</v>
      </c>
      <c r="AW488" s="13" t="s">
        <v>29</v>
      </c>
      <c r="AX488" s="13" t="s">
        <v>74</v>
      </c>
      <c r="AY488" s="186" t="s">
        <v>258</v>
      </c>
    </row>
    <row r="489" spans="1:65" s="13" customFormat="1" ht="11.25">
      <c r="B489" s="184"/>
      <c r="D489" s="185" t="s">
        <v>266</v>
      </c>
      <c r="E489" s="186" t="s">
        <v>1</v>
      </c>
      <c r="F489" s="187" t="s">
        <v>758</v>
      </c>
      <c r="H489" s="186" t="s">
        <v>1</v>
      </c>
      <c r="I489" s="188"/>
      <c r="L489" s="184"/>
      <c r="M489" s="189"/>
      <c r="N489" s="190"/>
      <c r="O489" s="190"/>
      <c r="P489" s="190"/>
      <c r="Q489" s="190"/>
      <c r="R489" s="190"/>
      <c r="S489" s="190"/>
      <c r="T489" s="191"/>
      <c r="AT489" s="186" t="s">
        <v>266</v>
      </c>
      <c r="AU489" s="186" t="s">
        <v>89</v>
      </c>
      <c r="AV489" s="13" t="s">
        <v>82</v>
      </c>
      <c r="AW489" s="13" t="s">
        <v>29</v>
      </c>
      <c r="AX489" s="13" t="s">
        <v>74</v>
      </c>
      <c r="AY489" s="186" t="s">
        <v>258</v>
      </c>
    </row>
    <row r="490" spans="1:65" s="14" customFormat="1" ht="11.25">
      <c r="B490" s="192"/>
      <c r="D490" s="185" t="s">
        <v>266</v>
      </c>
      <c r="E490" s="193" t="s">
        <v>1</v>
      </c>
      <c r="F490" s="194" t="s">
        <v>759</v>
      </c>
      <c r="H490" s="195">
        <v>0.9</v>
      </c>
      <c r="I490" s="196"/>
      <c r="L490" s="192"/>
      <c r="M490" s="197"/>
      <c r="N490" s="198"/>
      <c r="O490" s="198"/>
      <c r="P490" s="198"/>
      <c r="Q490" s="198"/>
      <c r="R490" s="198"/>
      <c r="S490" s="198"/>
      <c r="T490" s="199"/>
      <c r="AT490" s="193" t="s">
        <v>266</v>
      </c>
      <c r="AU490" s="193" t="s">
        <v>89</v>
      </c>
      <c r="AV490" s="14" t="s">
        <v>89</v>
      </c>
      <c r="AW490" s="14" t="s">
        <v>29</v>
      </c>
      <c r="AX490" s="14" t="s">
        <v>74</v>
      </c>
      <c r="AY490" s="193" t="s">
        <v>258</v>
      </c>
    </row>
    <row r="491" spans="1:65" s="13" customFormat="1" ht="11.25">
      <c r="B491" s="184"/>
      <c r="D491" s="185" t="s">
        <v>266</v>
      </c>
      <c r="E491" s="186" t="s">
        <v>1</v>
      </c>
      <c r="F491" s="187" t="s">
        <v>530</v>
      </c>
      <c r="H491" s="186" t="s">
        <v>1</v>
      </c>
      <c r="I491" s="188"/>
      <c r="L491" s="184"/>
      <c r="M491" s="189"/>
      <c r="N491" s="190"/>
      <c r="O491" s="190"/>
      <c r="P491" s="190"/>
      <c r="Q491" s="190"/>
      <c r="R491" s="190"/>
      <c r="S491" s="190"/>
      <c r="T491" s="191"/>
      <c r="AT491" s="186" t="s">
        <v>266</v>
      </c>
      <c r="AU491" s="186" t="s">
        <v>89</v>
      </c>
      <c r="AV491" s="13" t="s">
        <v>82</v>
      </c>
      <c r="AW491" s="13" t="s">
        <v>29</v>
      </c>
      <c r="AX491" s="13" t="s">
        <v>74</v>
      </c>
      <c r="AY491" s="186" t="s">
        <v>258</v>
      </c>
    </row>
    <row r="492" spans="1:65" s="14" customFormat="1" ht="11.25">
      <c r="B492" s="192"/>
      <c r="D492" s="185" t="s">
        <v>266</v>
      </c>
      <c r="E492" s="193" t="s">
        <v>1</v>
      </c>
      <c r="F492" s="194" t="s">
        <v>760</v>
      </c>
      <c r="H492" s="195">
        <v>1.845</v>
      </c>
      <c r="I492" s="196"/>
      <c r="L492" s="192"/>
      <c r="M492" s="197"/>
      <c r="N492" s="198"/>
      <c r="O492" s="198"/>
      <c r="P492" s="198"/>
      <c r="Q492" s="198"/>
      <c r="R492" s="198"/>
      <c r="S492" s="198"/>
      <c r="T492" s="199"/>
      <c r="AT492" s="193" t="s">
        <v>266</v>
      </c>
      <c r="AU492" s="193" t="s">
        <v>89</v>
      </c>
      <c r="AV492" s="14" t="s">
        <v>89</v>
      </c>
      <c r="AW492" s="14" t="s">
        <v>29</v>
      </c>
      <c r="AX492" s="14" t="s">
        <v>74</v>
      </c>
      <c r="AY492" s="193" t="s">
        <v>258</v>
      </c>
    </row>
    <row r="493" spans="1:65" s="13" customFormat="1" ht="11.25">
      <c r="B493" s="184"/>
      <c r="D493" s="185" t="s">
        <v>266</v>
      </c>
      <c r="E493" s="186" t="s">
        <v>1</v>
      </c>
      <c r="F493" s="187" t="s">
        <v>718</v>
      </c>
      <c r="H493" s="186" t="s">
        <v>1</v>
      </c>
      <c r="I493" s="188"/>
      <c r="L493" s="184"/>
      <c r="M493" s="189"/>
      <c r="N493" s="190"/>
      <c r="O493" s="190"/>
      <c r="P493" s="190"/>
      <c r="Q493" s="190"/>
      <c r="R493" s="190"/>
      <c r="S493" s="190"/>
      <c r="T493" s="191"/>
      <c r="AT493" s="186" t="s">
        <v>266</v>
      </c>
      <c r="AU493" s="186" t="s">
        <v>89</v>
      </c>
      <c r="AV493" s="13" t="s">
        <v>82</v>
      </c>
      <c r="AW493" s="13" t="s">
        <v>29</v>
      </c>
      <c r="AX493" s="13" t="s">
        <v>74</v>
      </c>
      <c r="AY493" s="186" t="s">
        <v>258</v>
      </c>
    </row>
    <row r="494" spans="1:65" s="14" customFormat="1" ht="11.25">
      <c r="B494" s="192"/>
      <c r="D494" s="185" t="s">
        <v>266</v>
      </c>
      <c r="E494" s="193" t="s">
        <v>1</v>
      </c>
      <c r="F494" s="194" t="s">
        <v>761</v>
      </c>
      <c r="H494" s="195">
        <v>2.052</v>
      </c>
      <c r="I494" s="196"/>
      <c r="L494" s="192"/>
      <c r="M494" s="197"/>
      <c r="N494" s="198"/>
      <c r="O494" s="198"/>
      <c r="P494" s="198"/>
      <c r="Q494" s="198"/>
      <c r="R494" s="198"/>
      <c r="S494" s="198"/>
      <c r="T494" s="199"/>
      <c r="AT494" s="193" t="s">
        <v>266</v>
      </c>
      <c r="AU494" s="193" t="s">
        <v>89</v>
      </c>
      <c r="AV494" s="14" t="s">
        <v>89</v>
      </c>
      <c r="AW494" s="14" t="s">
        <v>29</v>
      </c>
      <c r="AX494" s="14" t="s">
        <v>74</v>
      </c>
      <c r="AY494" s="193" t="s">
        <v>258</v>
      </c>
    </row>
    <row r="495" spans="1:65" s="13" customFormat="1" ht="11.25">
      <c r="B495" s="184"/>
      <c r="D495" s="185" t="s">
        <v>266</v>
      </c>
      <c r="E495" s="186" t="s">
        <v>1</v>
      </c>
      <c r="F495" s="187" t="s">
        <v>522</v>
      </c>
      <c r="H495" s="186" t="s">
        <v>1</v>
      </c>
      <c r="I495" s="188"/>
      <c r="L495" s="184"/>
      <c r="M495" s="189"/>
      <c r="N495" s="190"/>
      <c r="O495" s="190"/>
      <c r="P495" s="190"/>
      <c r="Q495" s="190"/>
      <c r="R495" s="190"/>
      <c r="S495" s="190"/>
      <c r="T495" s="191"/>
      <c r="AT495" s="186" t="s">
        <v>266</v>
      </c>
      <c r="AU495" s="186" t="s">
        <v>89</v>
      </c>
      <c r="AV495" s="13" t="s">
        <v>82</v>
      </c>
      <c r="AW495" s="13" t="s">
        <v>29</v>
      </c>
      <c r="AX495" s="13" t="s">
        <v>74</v>
      </c>
      <c r="AY495" s="186" t="s">
        <v>258</v>
      </c>
    </row>
    <row r="496" spans="1:65" s="14" customFormat="1" ht="11.25">
      <c r="B496" s="192"/>
      <c r="D496" s="185" t="s">
        <v>266</v>
      </c>
      <c r="E496" s="193" t="s">
        <v>1</v>
      </c>
      <c r="F496" s="194" t="s">
        <v>762</v>
      </c>
      <c r="H496" s="195">
        <v>4.1580000000000004</v>
      </c>
      <c r="I496" s="196"/>
      <c r="L496" s="192"/>
      <c r="M496" s="197"/>
      <c r="N496" s="198"/>
      <c r="O496" s="198"/>
      <c r="P496" s="198"/>
      <c r="Q496" s="198"/>
      <c r="R496" s="198"/>
      <c r="S496" s="198"/>
      <c r="T496" s="199"/>
      <c r="AT496" s="193" t="s">
        <v>266</v>
      </c>
      <c r="AU496" s="193" t="s">
        <v>89</v>
      </c>
      <c r="AV496" s="14" t="s">
        <v>89</v>
      </c>
      <c r="AW496" s="14" t="s">
        <v>29</v>
      </c>
      <c r="AX496" s="14" t="s">
        <v>74</v>
      </c>
      <c r="AY496" s="193" t="s">
        <v>258</v>
      </c>
    </row>
    <row r="497" spans="1:65" s="13" customFormat="1" ht="11.25">
      <c r="B497" s="184"/>
      <c r="D497" s="185" t="s">
        <v>266</v>
      </c>
      <c r="E497" s="186" t="s">
        <v>1</v>
      </c>
      <c r="F497" s="187" t="s">
        <v>729</v>
      </c>
      <c r="H497" s="186" t="s">
        <v>1</v>
      </c>
      <c r="I497" s="188"/>
      <c r="L497" s="184"/>
      <c r="M497" s="189"/>
      <c r="N497" s="190"/>
      <c r="O497" s="190"/>
      <c r="P497" s="190"/>
      <c r="Q497" s="190"/>
      <c r="R497" s="190"/>
      <c r="S497" s="190"/>
      <c r="T497" s="191"/>
      <c r="AT497" s="186" t="s">
        <v>266</v>
      </c>
      <c r="AU497" s="186" t="s">
        <v>89</v>
      </c>
      <c r="AV497" s="13" t="s">
        <v>82</v>
      </c>
      <c r="AW497" s="13" t="s">
        <v>29</v>
      </c>
      <c r="AX497" s="13" t="s">
        <v>74</v>
      </c>
      <c r="AY497" s="186" t="s">
        <v>258</v>
      </c>
    </row>
    <row r="498" spans="1:65" s="14" customFormat="1" ht="11.25">
      <c r="B498" s="192"/>
      <c r="D498" s="185" t="s">
        <v>266</v>
      </c>
      <c r="E498" s="193" t="s">
        <v>1</v>
      </c>
      <c r="F498" s="194" t="s">
        <v>763</v>
      </c>
      <c r="H498" s="195">
        <v>2.2000000000000002</v>
      </c>
      <c r="I498" s="196"/>
      <c r="L498" s="192"/>
      <c r="M498" s="197"/>
      <c r="N498" s="198"/>
      <c r="O498" s="198"/>
      <c r="P498" s="198"/>
      <c r="Q498" s="198"/>
      <c r="R498" s="198"/>
      <c r="S498" s="198"/>
      <c r="T498" s="199"/>
      <c r="AT498" s="193" t="s">
        <v>266</v>
      </c>
      <c r="AU498" s="193" t="s">
        <v>89</v>
      </c>
      <c r="AV498" s="14" t="s">
        <v>89</v>
      </c>
      <c r="AW498" s="14" t="s">
        <v>29</v>
      </c>
      <c r="AX498" s="14" t="s">
        <v>74</v>
      </c>
      <c r="AY498" s="193" t="s">
        <v>258</v>
      </c>
    </row>
    <row r="499" spans="1:65" s="14" customFormat="1" ht="11.25">
      <c r="B499" s="192"/>
      <c r="D499" s="185" t="s">
        <v>266</v>
      </c>
      <c r="E499" s="193" t="s">
        <v>1</v>
      </c>
      <c r="F499" s="194" t="s">
        <v>764</v>
      </c>
      <c r="H499" s="195">
        <v>2.9729999999999999</v>
      </c>
      <c r="I499" s="196"/>
      <c r="L499" s="192"/>
      <c r="M499" s="197"/>
      <c r="N499" s="198"/>
      <c r="O499" s="198"/>
      <c r="P499" s="198"/>
      <c r="Q499" s="198"/>
      <c r="R499" s="198"/>
      <c r="S499" s="198"/>
      <c r="T499" s="199"/>
      <c r="AT499" s="193" t="s">
        <v>266</v>
      </c>
      <c r="AU499" s="193" t="s">
        <v>89</v>
      </c>
      <c r="AV499" s="14" t="s">
        <v>89</v>
      </c>
      <c r="AW499" s="14" t="s">
        <v>29</v>
      </c>
      <c r="AX499" s="14" t="s">
        <v>74</v>
      </c>
      <c r="AY499" s="193" t="s">
        <v>258</v>
      </c>
    </row>
    <row r="500" spans="1:65" s="13" customFormat="1" ht="11.25">
      <c r="B500" s="184"/>
      <c r="D500" s="185" t="s">
        <v>266</v>
      </c>
      <c r="E500" s="186" t="s">
        <v>1</v>
      </c>
      <c r="F500" s="187" t="s">
        <v>733</v>
      </c>
      <c r="H500" s="186" t="s">
        <v>1</v>
      </c>
      <c r="I500" s="188"/>
      <c r="L500" s="184"/>
      <c r="M500" s="189"/>
      <c r="N500" s="190"/>
      <c r="O500" s="190"/>
      <c r="P500" s="190"/>
      <c r="Q500" s="190"/>
      <c r="R500" s="190"/>
      <c r="S500" s="190"/>
      <c r="T500" s="191"/>
      <c r="AT500" s="186" t="s">
        <v>266</v>
      </c>
      <c r="AU500" s="186" t="s">
        <v>89</v>
      </c>
      <c r="AV500" s="13" t="s">
        <v>82</v>
      </c>
      <c r="AW500" s="13" t="s">
        <v>29</v>
      </c>
      <c r="AX500" s="13" t="s">
        <v>74</v>
      </c>
      <c r="AY500" s="186" t="s">
        <v>258</v>
      </c>
    </row>
    <row r="501" spans="1:65" s="14" customFormat="1" ht="11.25">
      <c r="B501" s="192"/>
      <c r="D501" s="185" t="s">
        <v>266</v>
      </c>
      <c r="E501" s="193" t="s">
        <v>1</v>
      </c>
      <c r="F501" s="194" t="s">
        <v>764</v>
      </c>
      <c r="H501" s="195">
        <v>2.9729999999999999</v>
      </c>
      <c r="I501" s="196"/>
      <c r="L501" s="192"/>
      <c r="M501" s="197"/>
      <c r="N501" s="198"/>
      <c r="O501" s="198"/>
      <c r="P501" s="198"/>
      <c r="Q501" s="198"/>
      <c r="R501" s="198"/>
      <c r="S501" s="198"/>
      <c r="T501" s="199"/>
      <c r="AT501" s="193" t="s">
        <v>266</v>
      </c>
      <c r="AU501" s="193" t="s">
        <v>89</v>
      </c>
      <c r="AV501" s="14" t="s">
        <v>89</v>
      </c>
      <c r="AW501" s="14" t="s">
        <v>29</v>
      </c>
      <c r="AX501" s="14" t="s">
        <v>74</v>
      </c>
      <c r="AY501" s="193" t="s">
        <v>258</v>
      </c>
    </row>
    <row r="502" spans="1:65" s="13" customFormat="1" ht="11.25">
      <c r="B502" s="184"/>
      <c r="D502" s="185" t="s">
        <v>266</v>
      </c>
      <c r="E502" s="186" t="s">
        <v>1</v>
      </c>
      <c r="F502" s="187" t="s">
        <v>739</v>
      </c>
      <c r="H502" s="186" t="s">
        <v>1</v>
      </c>
      <c r="I502" s="188"/>
      <c r="L502" s="184"/>
      <c r="M502" s="189"/>
      <c r="N502" s="190"/>
      <c r="O502" s="190"/>
      <c r="P502" s="190"/>
      <c r="Q502" s="190"/>
      <c r="R502" s="190"/>
      <c r="S502" s="190"/>
      <c r="T502" s="191"/>
      <c r="AT502" s="186" t="s">
        <v>266</v>
      </c>
      <c r="AU502" s="186" t="s">
        <v>89</v>
      </c>
      <c r="AV502" s="13" t="s">
        <v>82</v>
      </c>
      <c r="AW502" s="13" t="s">
        <v>29</v>
      </c>
      <c r="AX502" s="13" t="s">
        <v>74</v>
      </c>
      <c r="AY502" s="186" t="s">
        <v>258</v>
      </c>
    </row>
    <row r="503" spans="1:65" s="14" customFormat="1" ht="11.25">
      <c r="B503" s="192"/>
      <c r="D503" s="185" t="s">
        <v>266</v>
      </c>
      <c r="E503" s="193" t="s">
        <v>1</v>
      </c>
      <c r="F503" s="194" t="s">
        <v>765</v>
      </c>
      <c r="H503" s="195">
        <v>1.1819999999999999</v>
      </c>
      <c r="I503" s="196"/>
      <c r="L503" s="192"/>
      <c r="M503" s="197"/>
      <c r="N503" s="198"/>
      <c r="O503" s="198"/>
      <c r="P503" s="198"/>
      <c r="Q503" s="198"/>
      <c r="R503" s="198"/>
      <c r="S503" s="198"/>
      <c r="T503" s="199"/>
      <c r="AT503" s="193" t="s">
        <v>266</v>
      </c>
      <c r="AU503" s="193" t="s">
        <v>89</v>
      </c>
      <c r="AV503" s="14" t="s">
        <v>89</v>
      </c>
      <c r="AW503" s="14" t="s">
        <v>29</v>
      </c>
      <c r="AX503" s="14" t="s">
        <v>74</v>
      </c>
      <c r="AY503" s="193" t="s">
        <v>258</v>
      </c>
    </row>
    <row r="504" spans="1:65" s="16" customFormat="1" ht="11.25">
      <c r="B504" s="218"/>
      <c r="D504" s="185" t="s">
        <v>266</v>
      </c>
      <c r="E504" s="219" t="s">
        <v>176</v>
      </c>
      <c r="F504" s="220" t="s">
        <v>665</v>
      </c>
      <c r="H504" s="221">
        <v>18.283000000000001</v>
      </c>
      <c r="I504" s="222"/>
      <c r="L504" s="218"/>
      <c r="M504" s="223"/>
      <c r="N504" s="224"/>
      <c r="O504" s="224"/>
      <c r="P504" s="224"/>
      <c r="Q504" s="224"/>
      <c r="R504" s="224"/>
      <c r="S504" s="224"/>
      <c r="T504" s="225"/>
      <c r="AT504" s="219" t="s">
        <v>266</v>
      </c>
      <c r="AU504" s="219" t="s">
        <v>89</v>
      </c>
      <c r="AV504" s="16" t="s">
        <v>272</v>
      </c>
      <c r="AW504" s="16" t="s">
        <v>29</v>
      </c>
      <c r="AX504" s="16" t="s">
        <v>74</v>
      </c>
      <c r="AY504" s="219" t="s">
        <v>258</v>
      </c>
    </row>
    <row r="505" spans="1:65" s="14" customFormat="1" ht="11.25">
      <c r="B505" s="192"/>
      <c r="D505" s="185" t="s">
        <v>266</v>
      </c>
      <c r="E505" s="193" t="s">
        <v>1</v>
      </c>
      <c r="F505" s="194" t="s">
        <v>766</v>
      </c>
      <c r="H505" s="195">
        <v>56.933</v>
      </c>
      <c r="I505" s="196"/>
      <c r="L505" s="192"/>
      <c r="M505" s="197"/>
      <c r="N505" s="198"/>
      <c r="O505" s="198"/>
      <c r="P505" s="198"/>
      <c r="Q505" s="198"/>
      <c r="R505" s="198"/>
      <c r="S505" s="198"/>
      <c r="T505" s="199"/>
      <c r="AT505" s="193" t="s">
        <v>266</v>
      </c>
      <c r="AU505" s="193" t="s">
        <v>89</v>
      </c>
      <c r="AV505" s="14" t="s">
        <v>89</v>
      </c>
      <c r="AW505" s="14" t="s">
        <v>29</v>
      </c>
      <c r="AX505" s="14" t="s">
        <v>74</v>
      </c>
      <c r="AY505" s="193" t="s">
        <v>258</v>
      </c>
    </row>
    <row r="506" spans="1:65" s="14" customFormat="1" ht="11.25">
      <c r="B506" s="192"/>
      <c r="D506" s="185" t="s">
        <v>266</v>
      </c>
      <c r="E506" s="193" t="s">
        <v>1</v>
      </c>
      <c r="F506" s="194" t="s">
        <v>767</v>
      </c>
      <c r="H506" s="195">
        <v>3.3180000000000001</v>
      </c>
      <c r="I506" s="196"/>
      <c r="L506" s="192"/>
      <c r="M506" s="197"/>
      <c r="N506" s="198"/>
      <c r="O506" s="198"/>
      <c r="P506" s="198"/>
      <c r="Q506" s="198"/>
      <c r="R506" s="198"/>
      <c r="S506" s="198"/>
      <c r="T506" s="199"/>
      <c r="AT506" s="193" t="s">
        <v>266</v>
      </c>
      <c r="AU506" s="193" t="s">
        <v>89</v>
      </c>
      <c r="AV506" s="14" t="s">
        <v>89</v>
      </c>
      <c r="AW506" s="14" t="s">
        <v>29</v>
      </c>
      <c r="AX506" s="14" t="s">
        <v>74</v>
      </c>
      <c r="AY506" s="193" t="s">
        <v>258</v>
      </c>
    </row>
    <row r="507" spans="1:65" s="15" customFormat="1" ht="11.25">
      <c r="B507" s="200"/>
      <c r="D507" s="185" t="s">
        <v>266</v>
      </c>
      <c r="E507" s="201" t="s">
        <v>1</v>
      </c>
      <c r="F507" s="202" t="s">
        <v>280</v>
      </c>
      <c r="H507" s="203">
        <v>78.534000000000006</v>
      </c>
      <c r="I507" s="204"/>
      <c r="L507" s="200"/>
      <c r="M507" s="205"/>
      <c r="N507" s="206"/>
      <c r="O507" s="206"/>
      <c r="P507" s="206"/>
      <c r="Q507" s="206"/>
      <c r="R507" s="206"/>
      <c r="S507" s="206"/>
      <c r="T507" s="207"/>
      <c r="AT507" s="201" t="s">
        <v>266</v>
      </c>
      <c r="AU507" s="201" t="s">
        <v>89</v>
      </c>
      <c r="AV507" s="15" t="s">
        <v>264</v>
      </c>
      <c r="AW507" s="15" t="s">
        <v>29</v>
      </c>
      <c r="AX507" s="15" t="s">
        <v>82</v>
      </c>
      <c r="AY507" s="201" t="s">
        <v>258</v>
      </c>
    </row>
    <row r="508" spans="1:65" s="2" customFormat="1" ht="16.5" customHeight="1">
      <c r="A508" s="33"/>
      <c r="B508" s="169"/>
      <c r="C508" s="170" t="s">
        <v>768</v>
      </c>
      <c r="D508" s="170" t="s">
        <v>260</v>
      </c>
      <c r="E508" s="171" t="s">
        <v>769</v>
      </c>
      <c r="F508" s="172" t="s">
        <v>770</v>
      </c>
      <c r="G508" s="173" t="s">
        <v>263</v>
      </c>
      <c r="H508" s="174">
        <v>3.3180000000000001</v>
      </c>
      <c r="I508" s="175"/>
      <c r="J508" s="174">
        <f>ROUND(I508*H508,3)</f>
        <v>0</v>
      </c>
      <c r="K508" s="176"/>
      <c r="L508" s="34"/>
      <c r="M508" s="177" t="s">
        <v>1</v>
      </c>
      <c r="N508" s="178" t="s">
        <v>40</v>
      </c>
      <c r="O508" s="59"/>
      <c r="P508" s="179">
        <f>O508*H508</f>
        <v>0</v>
      </c>
      <c r="Q508" s="179">
        <v>2.7300000000000001E-2</v>
      </c>
      <c r="R508" s="179">
        <f>Q508*H508</f>
        <v>9.0581400000000006E-2</v>
      </c>
      <c r="S508" s="179">
        <v>0</v>
      </c>
      <c r="T508" s="180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81" t="s">
        <v>264</v>
      </c>
      <c r="AT508" s="181" t="s">
        <v>260</v>
      </c>
      <c r="AU508" s="181" t="s">
        <v>89</v>
      </c>
      <c r="AY508" s="18" t="s">
        <v>258</v>
      </c>
      <c r="BE508" s="182">
        <f>IF(N508="základná",J508,0)</f>
        <v>0</v>
      </c>
      <c r="BF508" s="182">
        <f>IF(N508="znížená",J508,0)</f>
        <v>0</v>
      </c>
      <c r="BG508" s="182">
        <f>IF(N508="zákl. prenesená",J508,0)</f>
        <v>0</v>
      </c>
      <c r="BH508" s="182">
        <f>IF(N508="zníž. prenesená",J508,0)</f>
        <v>0</v>
      </c>
      <c r="BI508" s="182">
        <f>IF(N508="nulová",J508,0)</f>
        <v>0</v>
      </c>
      <c r="BJ508" s="18" t="s">
        <v>89</v>
      </c>
      <c r="BK508" s="183">
        <f>ROUND(I508*H508,3)</f>
        <v>0</v>
      </c>
      <c r="BL508" s="18" t="s">
        <v>264</v>
      </c>
      <c r="BM508" s="181" t="s">
        <v>771</v>
      </c>
    </row>
    <row r="509" spans="1:65" s="14" customFormat="1" ht="11.25">
      <c r="B509" s="192"/>
      <c r="D509" s="185" t="s">
        <v>266</v>
      </c>
      <c r="E509" s="193" t="s">
        <v>1</v>
      </c>
      <c r="F509" s="194" t="s">
        <v>767</v>
      </c>
      <c r="H509" s="195">
        <v>3.3180000000000001</v>
      </c>
      <c r="I509" s="196"/>
      <c r="L509" s="192"/>
      <c r="M509" s="197"/>
      <c r="N509" s="198"/>
      <c r="O509" s="198"/>
      <c r="P509" s="198"/>
      <c r="Q509" s="198"/>
      <c r="R509" s="198"/>
      <c r="S509" s="198"/>
      <c r="T509" s="199"/>
      <c r="AT509" s="193" t="s">
        <v>266</v>
      </c>
      <c r="AU509" s="193" t="s">
        <v>89</v>
      </c>
      <c r="AV509" s="14" t="s">
        <v>89</v>
      </c>
      <c r="AW509" s="14" t="s">
        <v>29</v>
      </c>
      <c r="AX509" s="14" t="s">
        <v>82</v>
      </c>
      <c r="AY509" s="193" t="s">
        <v>258</v>
      </c>
    </row>
    <row r="510" spans="1:65" s="2" customFormat="1" ht="24" customHeight="1">
      <c r="A510" s="33"/>
      <c r="B510" s="169"/>
      <c r="C510" s="170" t="s">
        <v>772</v>
      </c>
      <c r="D510" s="170" t="s">
        <v>260</v>
      </c>
      <c r="E510" s="171" t="s">
        <v>773</v>
      </c>
      <c r="F510" s="172" t="s">
        <v>774</v>
      </c>
      <c r="G510" s="173" t="s">
        <v>263</v>
      </c>
      <c r="H510" s="174">
        <v>766.18100000000004</v>
      </c>
      <c r="I510" s="175"/>
      <c r="J510" s="174">
        <f>ROUND(I510*H510,3)</f>
        <v>0</v>
      </c>
      <c r="K510" s="176"/>
      <c r="L510" s="34"/>
      <c r="M510" s="177" t="s">
        <v>1</v>
      </c>
      <c r="N510" s="178" t="s">
        <v>40</v>
      </c>
      <c r="O510" s="59"/>
      <c r="P510" s="179">
        <f>O510*H510</f>
        <v>0</v>
      </c>
      <c r="Q510" s="179">
        <v>4.7200000000000002E-3</v>
      </c>
      <c r="R510" s="179">
        <f>Q510*H510</f>
        <v>3.6163743200000003</v>
      </c>
      <c r="S510" s="179">
        <v>0</v>
      </c>
      <c r="T510" s="180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81" t="s">
        <v>264</v>
      </c>
      <c r="AT510" s="181" t="s">
        <v>260</v>
      </c>
      <c r="AU510" s="181" t="s">
        <v>89</v>
      </c>
      <c r="AY510" s="18" t="s">
        <v>258</v>
      </c>
      <c r="BE510" s="182">
        <f>IF(N510="základná",J510,0)</f>
        <v>0</v>
      </c>
      <c r="BF510" s="182">
        <f>IF(N510="znížená",J510,0)</f>
        <v>0</v>
      </c>
      <c r="BG510" s="182">
        <f>IF(N510="zákl. prenesená",J510,0)</f>
        <v>0</v>
      </c>
      <c r="BH510" s="182">
        <f>IF(N510="zníž. prenesená",J510,0)</f>
        <v>0</v>
      </c>
      <c r="BI510" s="182">
        <f>IF(N510="nulová",J510,0)</f>
        <v>0</v>
      </c>
      <c r="BJ510" s="18" t="s">
        <v>89</v>
      </c>
      <c r="BK510" s="183">
        <f>ROUND(I510*H510,3)</f>
        <v>0</v>
      </c>
      <c r="BL510" s="18" t="s">
        <v>264</v>
      </c>
      <c r="BM510" s="181" t="s">
        <v>775</v>
      </c>
    </row>
    <row r="511" spans="1:65" s="13" customFormat="1" ht="11.25">
      <c r="B511" s="184"/>
      <c r="D511" s="185" t="s">
        <v>266</v>
      </c>
      <c r="E511" s="186" t="s">
        <v>1</v>
      </c>
      <c r="F511" s="187" t="s">
        <v>776</v>
      </c>
      <c r="H511" s="186" t="s">
        <v>1</v>
      </c>
      <c r="I511" s="188"/>
      <c r="L511" s="184"/>
      <c r="M511" s="189"/>
      <c r="N511" s="190"/>
      <c r="O511" s="190"/>
      <c r="P511" s="190"/>
      <c r="Q511" s="190"/>
      <c r="R511" s="190"/>
      <c r="S511" s="190"/>
      <c r="T511" s="191"/>
      <c r="AT511" s="186" t="s">
        <v>266</v>
      </c>
      <c r="AU511" s="186" t="s">
        <v>89</v>
      </c>
      <c r="AV511" s="13" t="s">
        <v>82</v>
      </c>
      <c r="AW511" s="13" t="s">
        <v>29</v>
      </c>
      <c r="AX511" s="13" t="s">
        <v>74</v>
      </c>
      <c r="AY511" s="186" t="s">
        <v>258</v>
      </c>
    </row>
    <row r="512" spans="1:65" s="13" customFormat="1" ht="11.25">
      <c r="B512" s="184"/>
      <c r="D512" s="185" t="s">
        <v>266</v>
      </c>
      <c r="E512" s="186" t="s">
        <v>1</v>
      </c>
      <c r="F512" s="187" t="s">
        <v>777</v>
      </c>
      <c r="H512" s="186" t="s">
        <v>1</v>
      </c>
      <c r="I512" s="188"/>
      <c r="L512" s="184"/>
      <c r="M512" s="189"/>
      <c r="N512" s="190"/>
      <c r="O512" s="190"/>
      <c r="P512" s="190"/>
      <c r="Q512" s="190"/>
      <c r="R512" s="190"/>
      <c r="S512" s="190"/>
      <c r="T512" s="191"/>
      <c r="AT512" s="186" t="s">
        <v>266</v>
      </c>
      <c r="AU512" s="186" t="s">
        <v>89</v>
      </c>
      <c r="AV512" s="13" t="s">
        <v>82</v>
      </c>
      <c r="AW512" s="13" t="s">
        <v>29</v>
      </c>
      <c r="AX512" s="13" t="s">
        <v>74</v>
      </c>
      <c r="AY512" s="186" t="s">
        <v>258</v>
      </c>
    </row>
    <row r="513" spans="2:51" s="14" customFormat="1" ht="11.25">
      <c r="B513" s="192"/>
      <c r="D513" s="185" t="s">
        <v>266</v>
      </c>
      <c r="E513" s="193" t="s">
        <v>1</v>
      </c>
      <c r="F513" s="194" t="s">
        <v>778</v>
      </c>
      <c r="H513" s="195">
        <v>30.405999999999999</v>
      </c>
      <c r="I513" s="196"/>
      <c r="L513" s="192"/>
      <c r="M513" s="197"/>
      <c r="N513" s="198"/>
      <c r="O513" s="198"/>
      <c r="P513" s="198"/>
      <c r="Q513" s="198"/>
      <c r="R513" s="198"/>
      <c r="S513" s="198"/>
      <c r="T513" s="199"/>
      <c r="AT513" s="193" t="s">
        <v>266</v>
      </c>
      <c r="AU513" s="193" t="s">
        <v>89</v>
      </c>
      <c r="AV513" s="14" t="s">
        <v>89</v>
      </c>
      <c r="AW513" s="14" t="s">
        <v>29</v>
      </c>
      <c r="AX513" s="14" t="s">
        <v>74</v>
      </c>
      <c r="AY513" s="193" t="s">
        <v>258</v>
      </c>
    </row>
    <row r="514" spans="2:51" s="14" customFormat="1" ht="11.25">
      <c r="B514" s="192"/>
      <c r="D514" s="185" t="s">
        <v>266</v>
      </c>
      <c r="E514" s="193" t="s">
        <v>1</v>
      </c>
      <c r="F514" s="194" t="s">
        <v>779</v>
      </c>
      <c r="H514" s="195">
        <v>-2.88</v>
      </c>
      <c r="I514" s="196"/>
      <c r="L514" s="192"/>
      <c r="M514" s="197"/>
      <c r="N514" s="198"/>
      <c r="O514" s="198"/>
      <c r="P514" s="198"/>
      <c r="Q514" s="198"/>
      <c r="R514" s="198"/>
      <c r="S514" s="198"/>
      <c r="T514" s="199"/>
      <c r="AT514" s="193" t="s">
        <v>266</v>
      </c>
      <c r="AU514" s="193" t="s">
        <v>89</v>
      </c>
      <c r="AV514" s="14" t="s">
        <v>89</v>
      </c>
      <c r="AW514" s="14" t="s">
        <v>29</v>
      </c>
      <c r="AX514" s="14" t="s">
        <v>74</v>
      </c>
      <c r="AY514" s="193" t="s">
        <v>258</v>
      </c>
    </row>
    <row r="515" spans="2:51" s="14" customFormat="1" ht="11.25">
      <c r="B515" s="192"/>
      <c r="D515" s="185" t="s">
        <v>266</v>
      </c>
      <c r="E515" s="193" t="s">
        <v>1</v>
      </c>
      <c r="F515" s="194" t="s">
        <v>780</v>
      </c>
      <c r="H515" s="195">
        <v>-5.577</v>
      </c>
      <c r="I515" s="196"/>
      <c r="L515" s="192"/>
      <c r="M515" s="197"/>
      <c r="N515" s="198"/>
      <c r="O515" s="198"/>
      <c r="P515" s="198"/>
      <c r="Q515" s="198"/>
      <c r="R515" s="198"/>
      <c r="S515" s="198"/>
      <c r="T515" s="199"/>
      <c r="AT515" s="193" t="s">
        <v>266</v>
      </c>
      <c r="AU515" s="193" t="s">
        <v>89</v>
      </c>
      <c r="AV515" s="14" t="s">
        <v>89</v>
      </c>
      <c r="AW515" s="14" t="s">
        <v>29</v>
      </c>
      <c r="AX515" s="14" t="s">
        <v>74</v>
      </c>
      <c r="AY515" s="193" t="s">
        <v>258</v>
      </c>
    </row>
    <row r="516" spans="2:51" s="13" customFormat="1" ht="11.25">
      <c r="B516" s="184"/>
      <c r="D516" s="185" t="s">
        <v>266</v>
      </c>
      <c r="E516" s="186" t="s">
        <v>1</v>
      </c>
      <c r="F516" s="187" t="s">
        <v>781</v>
      </c>
      <c r="H516" s="186" t="s">
        <v>1</v>
      </c>
      <c r="I516" s="188"/>
      <c r="L516" s="184"/>
      <c r="M516" s="189"/>
      <c r="N516" s="190"/>
      <c r="O516" s="190"/>
      <c r="P516" s="190"/>
      <c r="Q516" s="190"/>
      <c r="R516" s="190"/>
      <c r="S516" s="190"/>
      <c r="T516" s="191"/>
      <c r="AT516" s="186" t="s">
        <v>266</v>
      </c>
      <c r="AU516" s="186" t="s">
        <v>89</v>
      </c>
      <c r="AV516" s="13" t="s">
        <v>82</v>
      </c>
      <c r="AW516" s="13" t="s">
        <v>29</v>
      </c>
      <c r="AX516" s="13" t="s">
        <v>74</v>
      </c>
      <c r="AY516" s="186" t="s">
        <v>258</v>
      </c>
    </row>
    <row r="517" spans="2:51" s="14" customFormat="1" ht="11.25">
      <c r="B517" s="192"/>
      <c r="D517" s="185" t="s">
        <v>266</v>
      </c>
      <c r="E517" s="193" t="s">
        <v>1</v>
      </c>
      <c r="F517" s="194" t="s">
        <v>782</v>
      </c>
      <c r="H517" s="195">
        <v>53.523000000000003</v>
      </c>
      <c r="I517" s="196"/>
      <c r="L517" s="192"/>
      <c r="M517" s="197"/>
      <c r="N517" s="198"/>
      <c r="O517" s="198"/>
      <c r="P517" s="198"/>
      <c r="Q517" s="198"/>
      <c r="R517" s="198"/>
      <c r="S517" s="198"/>
      <c r="T517" s="199"/>
      <c r="AT517" s="193" t="s">
        <v>266</v>
      </c>
      <c r="AU517" s="193" t="s">
        <v>89</v>
      </c>
      <c r="AV517" s="14" t="s">
        <v>89</v>
      </c>
      <c r="AW517" s="14" t="s">
        <v>29</v>
      </c>
      <c r="AX517" s="14" t="s">
        <v>74</v>
      </c>
      <c r="AY517" s="193" t="s">
        <v>258</v>
      </c>
    </row>
    <row r="518" spans="2:51" s="14" customFormat="1" ht="11.25">
      <c r="B518" s="192"/>
      <c r="D518" s="185" t="s">
        <v>266</v>
      </c>
      <c r="E518" s="193" t="s">
        <v>1</v>
      </c>
      <c r="F518" s="194" t="s">
        <v>783</v>
      </c>
      <c r="H518" s="195">
        <v>-4.2190000000000003</v>
      </c>
      <c r="I518" s="196"/>
      <c r="L518" s="192"/>
      <c r="M518" s="197"/>
      <c r="N518" s="198"/>
      <c r="O518" s="198"/>
      <c r="P518" s="198"/>
      <c r="Q518" s="198"/>
      <c r="R518" s="198"/>
      <c r="S518" s="198"/>
      <c r="T518" s="199"/>
      <c r="AT518" s="193" t="s">
        <v>266</v>
      </c>
      <c r="AU518" s="193" t="s">
        <v>89</v>
      </c>
      <c r="AV518" s="14" t="s">
        <v>89</v>
      </c>
      <c r="AW518" s="14" t="s">
        <v>29</v>
      </c>
      <c r="AX518" s="14" t="s">
        <v>74</v>
      </c>
      <c r="AY518" s="193" t="s">
        <v>258</v>
      </c>
    </row>
    <row r="519" spans="2:51" s="14" customFormat="1" ht="11.25">
      <c r="B519" s="192"/>
      <c r="D519" s="185" t="s">
        <v>266</v>
      </c>
      <c r="E519" s="193" t="s">
        <v>1</v>
      </c>
      <c r="F519" s="194" t="s">
        <v>784</v>
      </c>
      <c r="H519" s="195">
        <v>2.492</v>
      </c>
      <c r="I519" s="196"/>
      <c r="L519" s="192"/>
      <c r="M519" s="197"/>
      <c r="N519" s="198"/>
      <c r="O519" s="198"/>
      <c r="P519" s="198"/>
      <c r="Q519" s="198"/>
      <c r="R519" s="198"/>
      <c r="S519" s="198"/>
      <c r="T519" s="199"/>
      <c r="AT519" s="193" t="s">
        <v>266</v>
      </c>
      <c r="AU519" s="193" t="s">
        <v>89</v>
      </c>
      <c r="AV519" s="14" t="s">
        <v>89</v>
      </c>
      <c r="AW519" s="14" t="s">
        <v>29</v>
      </c>
      <c r="AX519" s="14" t="s">
        <v>74</v>
      </c>
      <c r="AY519" s="193" t="s">
        <v>258</v>
      </c>
    </row>
    <row r="520" spans="2:51" s="14" customFormat="1" ht="11.25">
      <c r="B520" s="192"/>
      <c r="D520" s="185" t="s">
        <v>266</v>
      </c>
      <c r="E520" s="193" t="s">
        <v>1</v>
      </c>
      <c r="F520" s="194" t="s">
        <v>785</v>
      </c>
      <c r="H520" s="195">
        <v>-3.75</v>
      </c>
      <c r="I520" s="196"/>
      <c r="L520" s="192"/>
      <c r="M520" s="197"/>
      <c r="N520" s="198"/>
      <c r="O520" s="198"/>
      <c r="P520" s="198"/>
      <c r="Q520" s="198"/>
      <c r="R520" s="198"/>
      <c r="S520" s="198"/>
      <c r="T520" s="199"/>
      <c r="AT520" s="193" t="s">
        <v>266</v>
      </c>
      <c r="AU520" s="193" t="s">
        <v>89</v>
      </c>
      <c r="AV520" s="14" t="s">
        <v>89</v>
      </c>
      <c r="AW520" s="14" t="s">
        <v>29</v>
      </c>
      <c r="AX520" s="14" t="s">
        <v>74</v>
      </c>
      <c r="AY520" s="193" t="s">
        <v>258</v>
      </c>
    </row>
    <row r="521" spans="2:51" s="14" customFormat="1" ht="11.25">
      <c r="B521" s="192"/>
      <c r="D521" s="185" t="s">
        <v>266</v>
      </c>
      <c r="E521" s="193" t="s">
        <v>1</v>
      </c>
      <c r="F521" s="194" t="s">
        <v>786</v>
      </c>
      <c r="H521" s="195">
        <v>3.25</v>
      </c>
      <c r="I521" s="196"/>
      <c r="L521" s="192"/>
      <c r="M521" s="197"/>
      <c r="N521" s="198"/>
      <c r="O521" s="198"/>
      <c r="P521" s="198"/>
      <c r="Q521" s="198"/>
      <c r="R521" s="198"/>
      <c r="S521" s="198"/>
      <c r="T521" s="199"/>
      <c r="AT521" s="193" t="s">
        <v>266</v>
      </c>
      <c r="AU521" s="193" t="s">
        <v>89</v>
      </c>
      <c r="AV521" s="14" t="s">
        <v>89</v>
      </c>
      <c r="AW521" s="14" t="s">
        <v>29</v>
      </c>
      <c r="AX521" s="14" t="s">
        <v>74</v>
      </c>
      <c r="AY521" s="193" t="s">
        <v>258</v>
      </c>
    </row>
    <row r="522" spans="2:51" s="14" customFormat="1" ht="11.25">
      <c r="B522" s="192"/>
      <c r="D522" s="185" t="s">
        <v>266</v>
      </c>
      <c r="E522" s="193" t="s">
        <v>1</v>
      </c>
      <c r="F522" s="194" t="s">
        <v>780</v>
      </c>
      <c r="H522" s="195">
        <v>-5.577</v>
      </c>
      <c r="I522" s="196"/>
      <c r="L522" s="192"/>
      <c r="M522" s="197"/>
      <c r="N522" s="198"/>
      <c r="O522" s="198"/>
      <c r="P522" s="198"/>
      <c r="Q522" s="198"/>
      <c r="R522" s="198"/>
      <c r="S522" s="198"/>
      <c r="T522" s="199"/>
      <c r="AT522" s="193" t="s">
        <v>266</v>
      </c>
      <c r="AU522" s="193" t="s">
        <v>89</v>
      </c>
      <c r="AV522" s="14" t="s">
        <v>89</v>
      </c>
      <c r="AW522" s="14" t="s">
        <v>29</v>
      </c>
      <c r="AX522" s="14" t="s">
        <v>74</v>
      </c>
      <c r="AY522" s="193" t="s">
        <v>258</v>
      </c>
    </row>
    <row r="523" spans="2:51" s="14" customFormat="1" ht="11.25">
      <c r="B523" s="192"/>
      <c r="D523" s="185" t="s">
        <v>266</v>
      </c>
      <c r="E523" s="193" t="s">
        <v>1</v>
      </c>
      <c r="F523" s="194" t="s">
        <v>787</v>
      </c>
      <c r="H523" s="195">
        <v>-12.739000000000001</v>
      </c>
      <c r="I523" s="196"/>
      <c r="L523" s="192"/>
      <c r="M523" s="197"/>
      <c r="N523" s="198"/>
      <c r="O523" s="198"/>
      <c r="P523" s="198"/>
      <c r="Q523" s="198"/>
      <c r="R523" s="198"/>
      <c r="S523" s="198"/>
      <c r="T523" s="199"/>
      <c r="AT523" s="193" t="s">
        <v>266</v>
      </c>
      <c r="AU523" s="193" t="s">
        <v>89</v>
      </c>
      <c r="AV523" s="14" t="s">
        <v>89</v>
      </c>
      <c r="AW523" s="14" t="s">
        <v>29</v>
      </c>
      <c r="AX523" s="14" t="s">
        <v>74</v>
      </c>
      <c r="AY523" s="193" t="s">
        <v>258</v>
      </c>
    </row>
    <row r="524" spans="2:51" s="13" customFormat="1" ht="11.25">
      <c r="B524" s="184"/>
      <c r="D524" s="185" t="s">
        <v>266</v>
      </c>
      <c r="E524" s="186" t="s">
        <v>1</v>
      </c>
      <c r="F524" s="187" t="s">
        <v>788</v>
      </c>
      <c r="H524" s="186" t="s">
        <v>1</v>
      </c>
      <c r="I524" s="188"/>
      <c r="L524" s="184"/>
      <c r="M524" s="189"/>
      <c r="N524" s="190"/>
      <c r="O524" s="190"/>
      <c r="P524" s="190"/>
      <c r="Q524" s="190"/>
      <c r="R524" s="190"/>
      <c r="S524" s="190"/>
      <c r="T524" s="191"/>
      <c r="AT524" s="186" t="s">
        <v>266</v>
      </c>
      <c r="AU524" s="186" t="s">
        <v>89</v>
      </c>
      <c r="AV524" s="13" t="s">
        <v>82</v>
      </c>
      <c r="AW524" s="13" t="s">
        <v>29</v>
      </c>
      <c r="AX524" s="13" t="s">
        <v>74</v>
      </c>
      <c r="AY524" s="186" t="s">
        <v>258</v>
      </c>
    </row>
    <row r="525" spans="2:51" s="14" customFormat="1" ht="11.25">
      <c r="B525" s="192"/>
      <c r="D525" s="185" t="s">
        <v>266</v>
      </c>
      <c r="E525" s="193" t="s">
        <v>1</v>
      </c>
      <c r="F525" s="194" t="s">
        <v>789</v>
      </c>
      <c r="H525" s="195">
        <v>37.494999999999997</v>
      </c>
      <c r="I525" s="196"/>
      <c r="L525" s="192"/>
      <c r="M525" s="197"/>
      <c r="N525" s="198"/>
      <c r="O525" s="198"/>
      <c r="P525" s="198"/>
      <c r="Q525" s="198"/>
      <c r="R525" s="198"/>
      <c r="S525" s="198"/>
      <c r="T525" s="199"/>
      <c r="AT525" s="193" t="s">
        <v>266</v>
      </c>
      <c r="AU525" s="193" t="s">
        <v>89</v>
      </c>
      <c r="AV525" s="14" t="s">
        <v>89</v>
      </c>
      <c r="AW525" s="14" t="s">
        <v>29</v>
      </c>
      <c r="AX525" s="14" t="s">
        <v>74</v>
      </c>
      <c r="AY525" s="193" t="s">
        <v>258</v>
      </c>
    </row>
    <row r="526" spans="2:51" s="14" customFormat="1" ht="11.25">
      <c r="B526" s="192"/>
      <c r="D526" s="185" t="s">
        <v>266</v>
      </c>
      <c r="E526" s="193" t="s">
        <v>1</v>
      </c>
      <c r="F526" s="194" t="s">
        <v>779</v>
      </c>
      <c r="H526" s="195">
        <v>-2.88</v>
      </c>
      <c r="I526" s="196"/>
      <c r="L526" s="192"/>
      <c r="M526" s="197"/>
      <c r="N526" s="198"/>
      <c r="O526" s="198"/>
      <c r="P526" s="198"/>
      <c r="Q526" s="198"/>
      <c r="R526" s="198"/>
      <c r="S526" s="198"/>
      <c r="T526" s="199"/>
      <c r="AT526" s="193" t="s">
        <v>266</v>
      </c>
      <c r="AU526" s="193" t="s">
        <v>89</v>
      </c>
      <c r="AV526" s="14" t="s">
        <v>89</v>
      </c>
      <c r="AW526" s="14" t="s">
        <v>29</v>
      </c>
      <c r="AX526" s="14" t="s">
        <v>74</v>
      </c>
      <c r="AY526" s="193" t="s">
        <v>258</v>
      </c>
    </row>
    <row r="527" spans="2:51" s="14" customFormat="1" ht="11.25">
      <c r="B527" s="192"/>
      <c r="D527" s="185" t="s">
        <v>266</v>
      </c>
      <c r="E527" s="193" t="s">
        <v>1</v>
      </c>
      <c r="F527" s="194" t="s">
        <v>790</v>
      </c>
      <c r="H527" s="195">
        <v>2.847</v>
      </c>
      <c r="I527" s="196"/>
      <c r="L527" s="192"/>
      <c r="M527" s="197"/>
      <c r="N527" s="198"/>
      <c r="O527" s="198"/>
      <c r="P527" s="198"/>
      <c r="Q527" s="198"/>
      <c r="R527" s="198"/>
      <c r="S527" s="198"/>
      <c r="T527" s="199"/>
      <c r="AT527" s="193" t="s">
        <v>266</v>
      </c>
      <c r="AU527" s="193" t="s">
        <v>89</v>
      </c>
      <c r="AV527" s="14" t="s">
        <v>89</v>
      </c>
      <c r="AW527" s="14" t="s">
        <v>29</v>
      </c>
      <c r="AX527" s="14" t="s">
        <v>74</v>
      </c>
      <c r="AY527" s="193" t="s">
        <v>258</v>
      </c>
    </row>
    <row r="528" spans="2:51" s="14" customFormat="1" ht="11.25">
      <c r="B528" s="192"/>
      <c r="D528" s="185" t="s">
        <v>266</v>
      </c>
      <c r="E528" s="193" t="s">
        <v>1</v>
      </c>
      <c r="F528" s="194" t="s">
        <v>785</v>
      </c>
      <c r="H528" s="195">
        <v>-3.75</v>
      </c>
      <c r="I528" s="196"/>
      <c r="L528" s="192"/>
      <c r="M528" s="197"/>
      <c r="N528" s="198"/>
      <c r="O528" s="198"/>
      <c r="P528" s="198"/>
      <c r="Q528" s="198"/>
      <c r="R528" s="198"/>
      <c r="S528" s="198"/>
      <c r="T528" s="199"/>
      <c r="AT528" s="193" t="s">
        <v>266</v>
      </c>
      <c r="AU528" s="193" t="s">
        <v>89</v>
      </c>
      <c r="AV528" s="14" t="s">
        <v>89</v>
      </c>
      <c r="AW528" s="14" t="s">
        <v>29</v>
      </c>
      <c r="AX528" s="14" t="s">
        <v>74</v>
      </c>
      <c r="AY528" s="193" t="s">
        <v>258</v>
      </c>
    </row>
    <row r="529" spans="2:51" s="14" customFormat="1" ht="11.25">
      <c r="B529" s="192"/>
      <c r="D529" s="185" t="s">
        <v>266</v>
      </c>
      <c r="E529" s="193" t="s">
        <v>1</v>
      </c>
      <c r="F529" s="194" t="s">
        <v>791</v>
      </c>
      <c r="H529" s="195">
        <v>-2.1</v>
      </c>
      <c r="I529" s="196"/>
      <c r="L529" s="192"/>
      <c r="M529" s="197"/>
      <c r="N529" s="198"/>
      <c r="O529" s="198"/>
      <c r="P529" s="198"/>
      <c r="Q529" s="198"/>
      <c r="R529" s="198"/>
      <c r="S529" s="198"/>
      <c r="T529" s="199"/>
      <c r="AT529" s="193" t="s">
        <v>266</v>
      </c>
      <c r="AU529" s="193" t="s">
        <v>89</v>
      </c>
      <c r="AV529" s="14" t="s">
        <v>89</v>
      </c>
      <c r="AW529" s="14" t="s">
        <v>29</v>
      </c>
      <c r="AX529" s="14" t="s">
        <v>74</v>
      </c>
      <c r="AY529" s="193" t="s">
        <v>258</v>
      </c>
    </row>
    <row r="530" spans="2:51" s="14" customFormat="1" ht="11.25">
      <c r="B530" s="192"/>
      <c r="D530" s="185" t="s">
        <v>266</v>
      </c>
      <c r="E530" s="193" t="s">
        <v>1</v>
      </c>
      <c r="F530" s="194" t="s">
        <v>792</v>
      </c>
      <c r="H530" s="195">
        <v>2.6</v>
      </c>
      <c r="I530" s="196"/>
      <c r="L530" s="192"/>
      <c r="M530" s="197"/>
      <c r="N530" s="198"/>
      <c r="O530" s="198"/>
      <c r="P530" s="198"/>
      <c r="Q530" s="198"/>
      <c r="R530" s="198"/>
      <c r="S530" s="198"/>
      <c r="T530" s="199"/>
      <c r="AT530" s="193" t="s">
        <v>266</v>
      </c>
      <c r="AU530" s="193" t="s">
        <v>89</v>
      </c>
      <c r="AV530" s="14" t="s">
        <v>89</v>
      </c>
      <c r="AW530" s="14" t="s">
        <v>29</v>
      </c>
      <c r="AX530" s="14" t="s">
        <v>74</v>
      </c>
      <c r="AY530" s="193" t="s">
        <v>258</v>
      </c>
    </row>
    <row r="531" spans="2:51" s="14" customFormat="1" ht="11.25">
      <c r="B531" s="192"/>
      <c r="D531" s="185" t="s">
        <v>266</v>
      </c>
      <c r="E531" s="193" t="s">
        <v>1</v>
      </c>
      <c r="F531" s="194" t="s">
        <v>793</v>
      </c>
      <c r="H531" s="195">
        <v>-2.7240000000000002</v>
      </c>
      <c r="I531" s="196"/>
      <c r="L531" s="192"/>
      <c r="M531" s="197"/>
      <c r="N531" s="198"/>
      <c r="O531" s="198"/>
      <c r="P531" s="198"/>
      <c r="Q531" s="198"/>
      <c r="R531" s="198"/>
      <c r="S531" s="198"/>
      <c r="T531" s="199"/>
      <c r="AT531" s="193" t="s">
        <v>266</v>
      </c>
      <c r="AU531" s="193" t="s">
        <v>89</v>
      </c>
      <c r="AV531" s="14" t="s">
        <v>89</v>
      </c>
      <c r="AW531" s="14" t="s">
        <v>29</v>
      </c>
      <c r="AX531" s="14" t="s">
        <v>74</v>
      </c>
      <c r="AY531" s="193" t="s">
        <v>258</v>
      </c>
    </row>
    <row r="532" spans="2:51" s="14" customFormat="1" ht="11.25">
      <c r="B532" s="192"/>
      <c r="D532" s="185" t="s">
        <v>266</v>
      </c>
      <c r="E532" s="193" t="s">
        <v>1</v>
      </c>
      <c r="F532" s="194" t="s">
        <v>794</v>
      </c>
      <c r="H532" s="195">
        <v>1.63</v>
      </c>
      <c r="I532" s="196"/>
      <c r="L532" s="192"/>
      <c r="M532" s="197"/>
      <c r="N532" s="198"/>
      <c r="O532" s="198"/>
      <c r="P532" s="198"/>
      <c r="Q532" s="198"/>
      <c r="R532" s="198"/>
      <c r="S532" s="198"/>
      <c r="T532" s="199"/>
      <c r="AT532" s="193" t="s">
        <v>266</v>
      </c>
      <c r="AU532" s="193" t="s">
        <v>89</v>
      </c>
      <c r="AV532" s="14" t="s">
        <v>89</v>
      </c>
      <c r="AW532" s="14" t="s">
        <v>29</v>
      </c>
      <c r="AX532" s="14" t="s">
        <v>74</v>
      </c>
      <c r="AY532" s="193" t="s">
        <v>258</v>
      </c>
    </row>
    <row r="533" spans="2:51" s="13" customFormat="1" ht="11.25">
      <c r="B533" s="184"/>
      <c r="D533" s="185" t="s">
        <v>266</v>
      </c>
      <c r="E533" s="186" t="s">
        <v>1</v>
      </c>
      <c r="F533" s="187" t="s">
        <v>795</v>
      </c>
      <c r="H533" s="186" t="s">
        <v>1</v>
      </c>
      <c r="I533" s="188"/>
      <c r="L533" s="184"/>
      <c r="M533" s="189"/>
      <c r="N533" s="190"/>
      <c r="O533" s="190"/>
      <c r="P533" s="190"/>
      <c r="Q533" s="190"/>
      <c r="R533" s="190"/>
      <c r="S533" s="190"/>
      <c r="T533" s="191"/>
      <c r="AT533" s="186" t="s">
        <v>266</v>
      </c>
      <c r="AU533" s="186" t="s">
        <v>89</v>
      </c>
      <c r="AV533" s="13" t="s">
        <v>82</v>
      </c>
      <c r="AW533" s="13" t="s">
        <v>29</v>
      </c>
      <c r="AX533" s="13" t="s">
        <v>74</v>
      </c>
      <c r="AY533" s="186" t="s">
        <v>258</v>
      </c>
    </row>
    <row r="534" spans="2:51" s="14" customFormat="1" ht="11.25">
      <c r="B534" s="192"/>
      <c r="D534" s="185" t="s">
        <v>266</v>
      </c>
      <c r="E534" s="193" t="s">
        <v>1</v>
      </c>
      <c r="F534" s="194" t="s">
        <v>796</v>
      </c>
      <c r="H534" s="195">
        <v>44.462000000000003</v>
      </c>
      <c r="I534" s="196"/>
      <c r="L534" s="192"/>
      <c r="M534" s="197"/>
      <c r="N534" s="198"/>
      <c r="O534" s="198"/>
      <c r="P534" s="198"/>
      <c r="Q534" s="198"/>
      <c r="R534" s="198"/>
      <c r="S534" s="198"/>
      <c r="T534" s="199"/>
      <c r="AT534" s="193" t="s">
        <v>266</v>
      </c>
      <c r="AU534" s="193" t="s">
        <v>89</v>
      </c>
      <c r="AV534" s="14" t="s">
        <v>89</v>
      </c>
      <c r="AW534" s="14" t="s">
        <v>29</v>
      </c>
      <c r="AX534" s="14" t="s">
        <v>74</v>
      </c>
      <c r="AY534" s="193" t="s">
        <v>258</v>
      </c>
    </row>
    <row r="535" spans="2:51" s="14" customFormat="1" ht="11.25">
      <c r="B535" s="192"/>
      <c r="D535" s="185" t="s">
        <v>266</v>
      </c>
      <c r="E535" s="193" t="s">
        <v>1</v>
      </c>
      <c r="F535" s="194" t="s">
        <v>797</v>
      </c>
      <c r="H535" s="195">
        <v>-1.5760000000000001</v>
      </c>
      <c r="I535" s="196"/>
      <c r="L535" s="192"/>
      <c r="M535" s="197"/>
      <c r="N535" s="198"/>
      <c r="O535" s="198"/>
      <c r="P535" s="198"/>
      <c r="Q535" s="198"/>
      <c r="R535" s="198"/>
      <c r="S535" s="198"/>
      <c r="T535" s="199"/>
      <c r="AT535" s="193" t="s">
        <v>266</v>
      </c>
      <c r="AU535" s="193" t="s">
        <v>89</v>
      </c>
      <c r="AV535" s="14" t="s">
        <v>89</v>
      </c>
      <c r="AW535" s="14" t="s">
        <v>29</v>
      </c>
      <c r="AX535" s="14" t="s">
        <v>74</v>
      </c>
      <c r="AY535" s="193" t="s">
        <v>258</v>
      </c>
    </row>
    <row r="536" spans="2:51" s="14" customFormat="1" ht="11.25">
      <c r="B536" s="192"/>
      <c r="D536" s="185" t="s">
        <v>266</v>
      </c>
      <c r="E536" s="193" t="s">
        <v>1</v>
      </c>
      <c r="F536" s="194" t="s">
        <v>798</v>
      </c>
      <c r="H536" s="195">
        <v>0.747</v>
      </c>
      <c r="I536" s="196"/>
      <c r="L536" s="192"/>
      <c r="M536" s="197"/>
      <c r="N536" s="198"/>
      <c r="O536" s="198"/>
      <c r="P536" s="198"/>
      <c r="Q536" s="198"/>
      <c r="R536" s="198"/>
      <c r="S536" s="198"/>
      <c r="T536" s="199"/>
      <c r="AT536" s="193" t="s">
        <v>266</v>
      </c>
      <c r="AU536" s="193" t="s">
        <v>89</v>
      </c>
      <c r="AV536" s="14" t="s">
        <v>89</v>
      </c>
      <c r="AW536" s="14" t="s">
        <v>29</v>
      </c>
      <c r="AX536" s="14" t="s">
        <v>74</v>
      </c>
      <c r="AY536" s="193" t="s">
        <v>258</v>
      </c>
    </row>
    <row r="537" spans="2:51" s="14" customFormat="1" ht="11.25">
      <c r="B537" s="192"/>
      <c r="D537" s="185" t="s">
        <v>266</v>
      </c>
      <c r="E537" s="193" t="s">
        <v>1</v>
      </c>
      <c r="F537" s="194" t="s">
        <v>799</v>
      </c>
      <c r="H537" s="195">
        <v>-2.194</v>
      </c>
      <c r="I537" s="196"/>
      <c r="L537" s="192"/>
      <c r="M537" s="197"/>
      <c r="N537" s="198"/>
      <c r="O537" s="198"/>
      <c r="P537" s="198"/>
      <c r="Q537" s="198"/>
      <c r="R537" s="198"/>
      <c r="S537" s="198"/>
      <c r="T537" s="199"/>
      <c r="AT537" s="193" t="s">
        <v>266</v>
      </c>
      <c r="AU537" s="193" t="s">
        <v>89</v>
      </c>
      <c r="AV537" s="14" t="s">
        <v>89</v>
      </c>
      <c r="AW537" s="14" t="s">
        <v>29</v>
      </c>
      <c r="AX537" s="14" t="s">
        <v>74</v>
      </c>
      <c r="AY537" s="193" t="s">
        <v>258</v>
      </c>
    </row>
    <row r="538" spans="2:51" s="13" customFormat="1" ht="11.25">
      <c r="B538" s="184"/>
      <c r="D538" s="185" t="s">
        <v>266</v>
      </c>
      <c r="E538" s="186" t="s">
        <v>1</v>
      </c>
      <c r="F538" s="187" t="s">
        <v>800</v>
      </c>
      <c r="H538" s="186" t="s">
        <v>1</v>
      </c>
      <c r="I538" s="188"/>
      <c r="L538" s="184"/>
      <c r="M538" s="189"/>
      <c r="N538" s="190"/>
      <c r="O538" s="190"/>
      <c r="P538" s="190"/>
      <c r="Q538" s="190"/>
      <c r="R538" s="190"/>
      <c r="S538" s="190"/>
      <c r="T538" s="191"/>
      <c r="AT538" s="186" t="s">
        <v>266</v>
      </c>
      <c r="AU538" s="186" t="s">
        <v>89</v>
      </c>
      <c r="AV538" s="13" t="s">
        <v>82</v>
      </c>
      <c r="AW538" s="13" t="s">
        <v>29</v>
      </c>
      <c r="AX538" s="13" t="s">
        <v>74</v>
      </c>
      <c r="AY538" s="186" t="s">
        <v>258</v>
      </c>
    </row>
    <row r="539" spans="2:51" s="14" customFormat="1" ht="11.25">
      <c r="B539" s="192"/>
      <c r="D539" s="185" t="s">
        <v>266</v>
      </c>
      <c r="E539" s="193" t="s">
        <v>1</v>
      </c>
      <c r="F539" s="194" t="s">
        <v>801</v>
      </c>
      <c r="H539" s="195">
        <v>29.443999999999999</v>
      </c>
      <c r="I539" s="196"/>
      <c r="L539" s="192"/>
      <c r="M539" s="197"/>
      <c r="N539" s="198"/>
      <c r="O539" s="198"/>
      <c r="P539" s="198"/>
      <c r="Q539" s="198"/>
      <c r="R539" s="198"/>
      <c r="S539" s="198"/>
      <c r="T539" s="199"/>
      <c r="AT539" s="193" t="s">
        <v>266</v>
      </c>
      <c r="AU539" s="193" t="s">
        <v>89</v>
      </c>
      <c r="AV539" s="14" t="s">
        <v>89</v>
      </c>
      <c r="AW539" s="14" t="s">
        <v>29</v>
      </c>
      <c r="AX539" s="14" t="s">
        <v>74</v>
      </c>
      <c r="AY539" s="193" t="s">
        <v>258</v>
      </c>
    </row>
    <row r="540" spans="2:51" s="14" customFormat="1" ht="11.25">
      <c r="B540" s="192"/>
      <c r="D540" s="185" t="s">
        <v>266</v>
      </c>
      <c r="E540" s="193" t="s">
        <v>1</v>
      </c>
      <c r="F540" s="194" t="s">
        <v>783</v>
      </c>
      <c r="H540" s="195">
        <v>-4.2190000000000003</v>
      </c>
      <c r="I540" s="196"/>
      <c r="L540" s="192"/>
      <c r="M540" s="197"/>
      <c r="N540" s="198"/>
      <c r="O540" s="198"/>
      <c r="P540" s="198"/>
      <c r="Q540" s="198"/>
      <c r="R540" s="198"/>
      <c r="S540" s="198"/>
      <c r="T540" s="199"/>
      <c r="AT540" s="193" t="s">
        <v>266</v>
      </c>
      <c r="AU540" s="193" t="s">
        <v>89</v>
      </c>
      <c r="AV540" s="14" t="s">
        <v>89</v>
      </c>
      <c r="AW540" s="14" t="s">
        <v>29</v>
      </c>
      <c r="AX540" s="14" t="s">
        <v>74</v>
      </c>
      <c r="AY540" s="193" t="s">
        <v>258</v>
      </c>
    </row>
    <row r="541" spans="2:51" s="14" customFormat="1" ht="11.25">
      <c r="B541" s="192"/>
      <c r="D541" s="185" t="s">
        <v>266</v>
      </c>
      <c r="E541" s="193" t="s">
        <v>1</v>
      </c>
      <c r="F541" s="194" t="s">
        <v>716</v>
      </c>
      <c r="H541" s="195">
        <v>-1.379</v>
      </c>
      <c r="I541" s="196"/>
      <c r="L541" s="192"/>
      <c r="M541" s="197"/>
      <c r="N541" s="198"/>
      <c r="O541" s="198"/>
      <c r="P541" s="198"/>
      <c r="Q541" s="198"/>
      <c r="R541" s="198"/>
      <c r="S541" s="198"/>
      <c r="T541" s="199"/>
      <c r="AT541" s="193" t="s">
        <v>266</v>
      </c>
      <c r="AU541" s="193" t="s">
        <v>89</v>
      </c>
      <c r="AV541" s="14" t="s">
        <v>89</v>
      </c>
      <c r="AW541" s="14" t="s">
        <v>29</v>
      </c>
      <c r="AX541" s="14" t="s">
        <v>74</v>
      </c>
      <c r="AY541" s="193" t="s">
        <v>258</v>
      </c>
    </row>
    <row r="542" spans="2:51" s="14" customFormat="1" ht="11.25">
      <c r="B542" s="192"/>
      <c r="D542" s="185" t="s">
        <v>266</v>
      </c>
      <c r="E542" s="193" t="s">
        <v>1</v>
      </c>
      <c r="F542" s="194" t="s">
        <v>802</v>
      </c>
      <c r="H542" s="195">
        <v>-2.7</v>
      </c>
      <c r="I542" s="196"/>
      <c r="L542" s="192"/>
      <c r="M542" s="197"/>
      <c r="N542" s="198"/>
      <c r="O542" s="198"/>
      <c r="P542" s="198"/>
      <c r="Q542" s="198"/>
      <c r="R542" s="198"/>
      <c r="S542" s="198"/>
      <c r="T542" s="199"/>
      <c r="AT542" s="193" t="s">
        <v>266</v>
      </c>
      <c r="AU542" s="193" t="s">
        <v>89</v>
      </c>
      <c r="AV542" s="14" t="s">
        <v>89</v>
      </c>
      <c r="AW542" s="14" t="s">
        <v>29</v>
      </c>
      <c r="AX542" s="14" t="s">
        <v>74</v>
      </c>
      <c r="AY542" s="193" t="s">
        <v>258</v>
      </c>
    </row>
    <row r="543" spans="2:51" s="13" customFormat="1" ht="11.25">
      <c r="B543" s="184"/>
      <c r="D543" s="185" t="s">
        <v>266</v>
      </c>
      <c r="E543" s="186" t="s">
        <v>1</v>
      </c>
      <c r="F543" s="187" t="s">
        <v>803</v>
      </c>
      <c r="H543" s="186" t="s">
        <v>1</v>
      </c>
      <c r="I543" s="188"/>
      <c r="L543" s="184"/>
      <c r="M543" s="189"/>
      <c r="N543" s="190"/>
      <c r="O543" s="190"/>
      <c r="P543" s="190"/>
      <c r="Q543" s="190"/>
      <c r="R543" s="190"/>
      <c r="S543" s="190"/>
      <c r="T543" s="191"/>
      <c r="AT543" s="186" t="s">
        <v>266</v>
      </c>
      <c r="AU543" s="186" t="s">
        <v>89</v>
      </c>
      <c r="AV543" s="13" t="s">
        <v>82</v>
      </c>
      <c r="AW543" s="13" t="s">
        <v>29</v>
      </c>
      <c r="AX543" s="13" t="s">
        <v>74</v>
      </c>
      <c r="AY543" s="186" t="s">
        <v>258</v>
      </c>
    </row>
    <row r="544" spans="2:51" s="14" customFormat="1" ht="11.25">
      <c r="B544" s="192"/>
      <c r="D544" s="185" t="s">
        <v>266</v>
      </c>
      <c r="E544" s="193" t="s">
        <v>1</v>
      </c>
      <c r="F544" s="194" t="s">
        <v>804</v>
      </c>
      <c r="H544" s="195">
        <v>50.792999999999999</v>
      </c>
      <c r="I544" s="196"/>
      <c r="L544" s="192"/>
      <c r="M544" s="197"/>
      <c r="N544" s="198"/>
      <c r="O544" s="198"/>
      <c r="P544" s="198"/>
      <c r="Q544" s="198"/>
      <c r="R544" s="198"/>
      <c r="S544" s="198"/>
      <c r="T544" s="199"/>
      <c r="AT544" s="193" t="s">
        <v>266</v>
      </c>
      <c r="AU544" s="193" t="s">
        <v>89</v>
      </c>
      <c r="AV544" s="14" t="s">
        <v>89</v>
      </c>
      <c r="AW544" s="14" t="s">
        <v>29</v>
      </c>
      <c r="AX544" s="14" t="s">
        <v>74</v>
      </c>
      <c r="AY544" s="193" t="s">
        <v>258</v>
      </c>
    </row>
    <row r="545" spans="2:51" s="14" customFormat="1" ht="11.25">
      <c r="B545" s="192"/>
      <c r="D545" s="185" t="s">
        <v>266</v>
      </c>
      <c r="E545" s="193" t="s">
        <v>1</v>
      </c>
      <c r="F545" s="194" t="s">
        <v>805</v>
      </c>
      <c r="H545" s="195">
        <v>-15.593999999999999</v>
      </c>
      <c r="I545" s="196"/>
      <c r="L545" s="192"/>
      <c r="M545" s="197"/>
      <c r="N545" s="198"/>
      <c r="O545" s="198"/>
      <c r="P545" s="198"/>
      <c r="Q545" s="198"/>
      <c r="R545" s="198"/>
      <c r="S545" s="198"/>
      <c r="T545" s="199"/>
      <c r="AT545" s="193" t="s">
        <v>266</v>
      </c>
      <c r="AU545" s="193" t="s">
        <v>89</v>
      </c>
      <c r="AV545" s="14" t="s">
        <v>89</v>
      </c>
      <c r="AW545" s="14" t="s">
        <v>29</v>
      </c>
      <c r="AX545" s="14" t="s">
        <v>74</v>
      </c>
      <c r="AY545" s="193" t="s">
        <v>258</v>
      </c>
    </row>
    <row r="546" spans="2:51" s="14" customFormat="1" ht="11.25">
      <c r="B546" s="192"/>
      <c r="D546" s="185" t="s">
        <v>266</v>
      </c>
      <c r="E546" s="193" t="s">
        <v>1</v>
      </c>
      <c r="F546" s="194" t="s">
        <v>806</v>
      </c>
      <c r="H546" s="195">
        <v>2.1859999999999999</v>
      </c>
      <c r="I546" s="196"/>
      <c r="L546" s="192"/>
      <c r="M546" s="197"/>
      <c r="N546" s="198"/>
      <c r="O546" s="198"/>
      <c r="P546" s="198"/>
      <c r="Q546" s="198"/>
      <c r="R546" s="198"/>
      <c r="S546" s="198"/>
      <c r="T546" s="199"/>
      <c r="AT546" s="193" t="s">
        <v>266</v>
      </c>
      <c r="AU546" s="193" t="s">
        <v>89</v>
      </c>
      <c r="AV546" s="14" t="s">
        <v>89</v>
      </c>
      <c r="AW546" s="14" t="s">
        <v>29</v>
      </c>
      <c r="AX546" s="14" t="s">
        <v>74</v>
      </c>
      <c r="AY546" s="193" t="s">
        <v>258</v>
      </c>
    </row>
    <row r="547" spans="2:51" s="14" customFormat="1" ht="11.25">
      <c r="B547" s="192"/>
      <c r="D547" s="185" t="s">
        <v>266</v>
      </c>
      <c r="E547" s="193" t="s">
        <v>1</v>
      </c>
      <c r="F547" s="194" t="s">
        <v>807</v>
      </c>
      <c r="H547" s="195">
        <v>1.4379999999999999</v>
      </c>
      <c r="I547" s="196"/>
      <c r="L547" s="192"/>
      <c r="M547" s="197"/>
      <c r="N547" s="198"/>
      <c r="O547" s="198"/>
      <c r="P547" s="198"/>
      <c r="Q547" s="198"/>
      <c r="R547" s="198"/>
      <c r="S547" s="198"/>
      <c r="T547" s="199"/>
      <c r="AT547" s="193" t="s">
        <v>266</v>
      </c>
      <c r="AU547" s="193" t="s">
        <v>89</v>
      </c>
      <c r="AV547" s="14" t="s">
        <v>89</v>
      </c>
      <c r="AW547" s="14" t="s">
        <v>29</v>
      </c>
      <c r="AX547" s="14" t="s">
        <v>74</v>
      </c>
      <c r="AY547" s="193" t="s">
        <v>258</v>
      </c>
    </row>
    <row r="548" spans="2:51" s="13" customFormat="1" ht="11.25">
      <c r="B548" s="184"/>
      <c r="D548" s="185" t="s">
        <v>266</v>
      </c>
      <c r="E548" s="186" t="s">
        <v>1</v>
      </c>
      <c r="F548" s="187" t="s">
        <v>808</v>
      </c>
      <c r="H548" s="186" t="s">
        <v>1</v>
      </c>
      <c r="I548" s="188"/>
      <c r="L548" s="184"/>
      <c r="M548" s="189"/>
      <c r="N548" s="190"/>
      <c r="O548" s="190"/>
      <c r="P548" s="190"/>
      <c r="Q548" s="190"/>
      <c r="R548" s="190"/>
      <c r="S548" s="190"/>
      <c r="T548" s="191"/>
      <c r="AT548" s="186" t="s">
        <v>266</v>
      </c>
      <c r="AU548" s="186" t="s">
        <v>89</v>
      </c>
      <c r="AV548" s="13" t="s">
        <v>82</v>
      </c>
      <c r="AW548" s="13" t="s">
        <v>29</v>
      </c>
      <c r="AX548" s="13" t="s">
        <v>74</v>
      </c>
      <c r="AY548" s="186" t="s">
        <v>258</v>
      </c>
    </row>
    <row r="549" spans="2:51" s="14" customFormat="1" ht="11.25">
      <c r="B549" s="192"/>
      <c r="D549" s="185" t="s">
        <v>266</v>
      </c>
      <c r="E549" s="193" t="s">
        <v>1</v>
      </c>
      <c r="F549" s="194" t="s">
        <v>809</v>
      </c>
      <c r="H549" s="195">
        <v>60.563000000000002</v>
      </c>
      <c r="I549" s="196"/>
      <c r="L549" s="192"/>
      <c r="M549" s="197"/>
      <c r="N549" s="198"/>
      <c r="O549" s="198"/>
      <c r="P549" s="198"/>
      <c r="Q549" s="198"/>
      <c r="R549" s="198"/>
      <c r="S549" s="198"/>
      <c r="T549" s="199"/>
      <c r="AT549" s="193" t="s">
        <v>266</v>
      </c>
      <c r="AU549" s="193" t="s">
        <v>89</v>
      </c>
      <c r="AV549" s="14" t="s">
        <v>89</v>
      </c>
      <c r="AW549" s="14" t="s">
        <v>29</v>
      </c>
      <c r="AX549" s="14" t="s">
        <v>74</v>
      </c>
      <c r="AY549" s="193" t="s">
        <v>258</v>
      </c>
    </row>
    <row r="550" spans="2:51" s="14" customFormat="1" ht="11.25">
      <c r="B550" s="192"/>
      <c r="D550" s="185" t="s">
        <v>266</v>
      </c>
      <c r="E550" s="193" t="s">
        <v>1</v>
      </c>
      <c r="F550" s="194" t="s">
        <v>810</v>
      </c>
      <c r="H550" s="195">
        <v>-12.957000000000001</v>
      </c>
      <c r="I550" s="196"/>
      <c r="L550" s="192"/>
      <c r="M550" s="197"/>
      <c r="N550" s="198"/>
      <c r="O550" s="198"/>
      <c r="P550" s="198"/>
      <c r="Q550" s="198"/>
      <c r="R550" s="198"/>
      <c r="S550" s="198"/>
      <c r="T550" s="199"/>
      <c r="AT550" s="193" t="s">
        <v>266</v>
      </c>
      <c r="AU550" s="193" t="s">
        <v>89</v>
      </c>
      <c r="AV550" s="14" t="s">
        <v>89</v>
      </c>
      <c r="AW550" s="14" t="s">
        <v>29</v>
      </c>
      <c r="AX550" s="14" t="s">
        <v>74</v>
      </c>
      <c r="AY550" s="193" t="s">
        <v>258</v>
      </c>
    </row>
    <row r="551" spans="2:51" s="14" customFormat="1" ht="11.25">
      <c r="B551" s="192"/>
      <c r="D551" s="185" t="s">
        <v>266</v>
      </c>
      <c r="E551" s="193" t="s">
        <v>1</v>
      </c>
      <c r="F551" s="194" t="s">
        <v>811</v>
      </c>
      <c r="H551" s="195">
        <v>-4.4329999999999998</v>
      </c>
      <c r="I551" s="196"/>
      <c r="L551" s="192"/>
      <c r="M551" s="197"/>
      <c r="N551" s="198"/>
      <c r="O551" s="198"/>
      <c r="P551" s="198"/>
      <c r="Q551" s="198"/>
      <c r="R551" s="198"/>
      <c r="S551" s="198"/>
      <c r="T551" s="199"/>
      <c r="AT551" s="193" t="s">
        <v>266</v>
      </c>
      <c r="AU551" s="193" t="s">
        <v>89</v>
      </c>
      <c r="AV551" s="14" t="s">
        <v>89</v>
      </c>
      <c r="AW551" s="14" t="s">
        <v>29</v>
      </c>
      <c r="AX551" s="14" t="s">
        <v>74</v>
      </c>
      <c r="AY551" s="193" t="s">
        <v>258</v>
      </c>
    </row>
    <row r="552" spans="2:51" s="14" customFormat="1" ht="11.25">
      <c r="B552" s="192"/>
      <c r="D552" s="185" t="s">
        <v>266</v>
      </c>
      <c r="E552" s="193" t="s">
        <v>1</v>
      </c>
      <c r="F552" s="194" t="s">
        <v>812</v>
      </c>
      <c r="H552" s="195">
        <v>-3.282</v>
      </c>
      <c r="I552" s="196"/>
      <c r="L552" s="192"/>
      <c r="M552" s="197"/>
      <c r="N552" s="198"/>
      <c r="O552" s="198"/>
      <c r="P552" s="198"/>
      <c r="Q552" s="198"/>
      <c r="R552" s="198"/>
      <c r="S552" s="198"/>
      <c r="T552" s="199"/>
      <c r="AT552" s="193" t="s">
        <v>266</v>
      </c>
      <c r="AU552" s="193" t="s">
        <v>89</v>
      </c>
      <c r="AV552" s="14" t="s">
        <v>89</v>
      </c>
      <c r="AW552" s="14" t="s">
        <v>29</v>
      </c>
      <c r="AX552" s="14" t="s">
        <v>74</v>
      </c>
      <c r="AY552" s="193" t="s">
        <v>258</v>
      </c>
    </row>
    <row r="553" spans="2:51" s="13" customFormat="1" ht="11.25">
      <c r="B553" s="184"/>
      <c r="D553" s="185" t="s">
        <v>266</v>
      </c>
      <c r="E553" s="186" t="s">
        <v>1</v>
      </c>
      <c r="F553" s="187" t="s">
        <v>813</v>
      </c>
      <c r="H553" s="186" t="s">
        <v>1</v>
      </c>
      <c r="I553" s="188"/>
      <c r="L553" s="184"/>
      <c r="M553" s="189"/>
      <c r="N553" s="190"/>
      <c r="O553" s="190"/>
      <c r="P553" s="190"/>
      <c r="Q553" s="190"/>
      <c r="R553" s="190"/>
      <c r="S553" s="190"/>
      <c r="T553" s="191"/>
      <c r="AT553" s="186" t="s">
        <v>266</v>
      </c>
      <c r="AU553" s="186" t="s">
        <v>89</v>
      </c>
      <c r="AV553" s="13" t="s">
        <v>82</v>
      </c>
      <c r="AW553" s="13" t="s">
        <v>29</v>
      </c>
      <c r="AX553" s="13" t="s">
        <v>74</v>
      </c>
      <c r="AY553" s="186" t="s">
        <v>258</v>
      </c>
    </row>
    <row r="554" spans="2:51" s="14" customFormat="1" ht="11.25">
      <c r="B554" s="192"/>
      <c r="D554" s="185" t="s">
        <v>266</v>
      </c>
      <c r="E554" s="193" t="s">
        <v>1</v>
      </c>
      <c r="F554" s="194" t="s">
        <v>814</v>
      </c>
      <c r="H554" s="195">
        <v>3.887</v>
      </c>
      <c r="I554" s="196"/>
      <c r="L554" s="192"/>
      <c r="M554" s="197"/>
      <c r="N554" s="198"/>
      <c r="O554" s="198"/>
      <c r="P554" s="198"/>
      <c r="Q554" s="198"/>
      <c r="R554" s="198"/>
      <c r="S554" s="198"/>
      <c r="T554" s="199"/>
      <c r="AT554" s="193" t="s">
        <v>266</v>
      </c>
      <c r="AU554" s="193" t="s">
        <v>89</v>
      </c>
      <c r="AV554" s="14" t="s">
        <v>89</v>
      </c>
      <c r="AW554" s="14" t="s">
        <v>29</v>
      </c>
      <c r="AX554" s="14" t="s">
        <v>74</v>
      </c>
      <c r="AY554" s="193" t="s">
        <v>258</v>
      </c>
    </row>
    <row r="555" spans="2:51" s="13" customFormat="1" ht="11.25">
      <c r="B555" s="184"/>
      <c r="D555" s="185" t="s">
        <v>266</v>
      </c>
      <c r="E555" s="186" t="s">
        <v>1</v>
      </c>
      <c r="F555" s="187" t="s">
        <v>815</v>
      </c>
      <c r="H555" s="186" t="s">
        <v>1</v>
      </c>
      <c r="I555" s="188"/>
      <c r="L555" s="184"/>
      <c r="M555" s="189"/>
      <c r="N555" s="190"/>
      <c r="O555" s="190"/>
      <c r="P555" s="190"/>
      <c r="Q555" s="190"/>
      <c r="R555" s="190"/>
      <c r="S555" s="190"/>
      <c r="T555" s="191"/>
      <c r="AT555" s="186" t="s">
        <v>266</v>
      </c>
      <c r="AU555" s="186" t="s">
        <v>89</v>
      </c>
      <c r="AV555" s="13" t="s">
        <v>82</v>
      </c>
      <c r="AW555" s="13" t="s">
        <v>29</v>
      </c>
      <c r="AX555" s="13" t="s">
        <v>74</v>
      </c>
      <c r="AY555" s="186" t="s">
        <v>258</v>
      </c>
    </row>
    <row r="556" spans="2:51" s="14" customFormat="1" ht="11.25">
      <c r="B556" s="192"/>
      <c r="D556" s="185" t="s">
        <v>266</v>
      </c>
      <c r="E556" s="193" t="s">
        <v>1</v>
      </c>
      <c r="F556" s="194" t="s">
        <v>816</v>
      </c>
      <c r="H556" s="195">
        <v>26.443999999999999</v>
      </c>
      <c r="I556" s="196"/>
      <c r="L556" s="192"/>
      <c r="M556" s="197"/>
      <c r="N556" s="198"/>
      <c r="O556" s="198"/>
      <c r="P556" s="198"/>
      <c r="Q556" s="198"/>
      <c r="R556" s="198"/>
      <c r="S556" s="198"/>
      <c r="T556" s="199"/>
      <c r="AT556" s="193" t="s">
        <v>266</v>
      </c>
      <c r="AU556" s="193" t="s">
        <v>89</v>
      </c>
      <c r="AV556" s="14" t="s">
        <v>89</v>
      </c>
      <c r="AW556" s="14" t="s">
        <v>29</v>
      </c>
      <c r="AX556" s="14" t="s">
        <v>74</v>
      </c>
      <c r="AY556" s="193" t="s">
        <v>258</v>
      </c>
    </row>
    <row r="557" spans="2:51" s="14" customFormat="1" ht="11.25">
      <c r="B557" s="192"/>
      <c r="D557" s="185" t="s">
        <v>266</v>
      </c>
      <c r="E557" s="193" t="s">
        <v>1</v>
      </c>
      <c r="F557" s="194" t="s">
        <v>716</v>
      </c>
      <c r="H557" s="195">
        <v>-1.379</v>
      </c>
      <c r="I557" s="196"/>
      <c r="L557" s="192"/>
      <c r="M557" s="197"/>
      <c r="N557" s="198"/>
      <c r="O557" s="198"/>
      <c r="P557" s="198"/>
      <c r="Q557" s="198"/>
      <c r="R557" s="198"/>
      <c r="S557" s="198"/>
      <c r="T557" s="199"/>
      <c r="AT557" s="193" t="s">
        <v>266</v>
      </c>
      <c r="AU557" s="193" t="s">
        <v>89</v>
      </c>
      <c r="AV557" s="14" t="s">
        <v>89</v>
      </c>
      <c r="AW557" s="14" t="s">
        <v>29</v>
      </c>
      <c r="AX557" s="14" t="s">
        <v>74</v>
      </c>
      <c r="AY557" s="193" t="s">
        <v>258</v>
      </c>
    </row>
    <row r="558" spans="2:51" s="13" customFormat="1" ht="11.25">
      <c r="B558" s="184"/>
      <c r="D558" s="185" t="s">
        <v>266</v>
      </c>
      <c r="E558" s="186" t="s">
        <v>1</v>
      </c>
      <c r="F558" s="187" t="s">
        <v>817</v>
      </c>
      <c r="H558" s="186" t="s">
        <v>1</v>
      </c>
      <c r="I558" s="188"/>
      <c r="L558" s="184"/>
      <c r="M558" s="189"/>
      <c r="N558" s="190"/>
      <c r="O558" s="190"/>
      <c r="P558" s="190"/>
      <c r="Q558" s="190"/>
      <c r="R558" s="190"/>
      <c r="S558" s="190"/>
      <c r="T558" s="191"/>
      <c r="AT558" s="186" t="s">
        <v>266</v>
      </c>
      <c r="AU558" s="186" t="s">
        <v>89</v>
      </c>
      <c r="AV558" s="13" t="s">
        <v>82</v>
      </c>
      <c r="AW558" s="13" t="s">
        <v>29</v>
      </c>
      <c r="AX558" s="13" t="s">
        <v>74</v>
      </c>
      <c r="AY558" s="186" t="s">
        <v>258</v>
      </c>
    </row>
    <row r="559" spans="2:51" s="14" customFormat="1" ht="11.25">
      <c r="B559" s="192"/>
      <c r="D559" s="185" t="s">
        <v>266</v>
      </c>
      <c r="E559" s="193" t="s">
        <v>1</v>
      </c>
      <c r="F559" s="194" t="s">
        <v>818</v>
      </c>
      <c r="H559" s="195">
        <v>29.689</v>
      </c>
      <c r="I559" s="196"/>
      <c r="L559" s="192"/>
      <c r="M559" s="197"/>
      <c r="N559" s="198"/>
      <c r="O559" s="198"/>
      <c r="P559" s="198"/>
      <c r="Q559" s="198"/>
      <c r="R559" s="198"/>
      <c r="S559" s="198"/>
      <c r="T559" s="199"/>
      <c r="AT559" s="193" t="s">
        <v>266</v>
      </c>
      <c r="AU559" s="193" t="s">
        <v>89</v>
      </c>
      <c r="AV559" s="14" t="s">
        <v>89</v>
      </c>
      <c r="AW559" s="14" t="s">
        <v>29</v>
      </c>
      <c r="AX559" s="14" t="s">
        <v>74</v>
      </c>
      <c r="AY559" s="193" t="s">
        <v>258</v>
      </c>
    </row>
    <row r="560" spans="2:51" s="14" customFormat="1" ht="11.25">
      <c r="B560" s="192"/>
      <c r="D560" s="185" t="s">
        <v>266</v>
      </c>
      <c r="E560" s="193" t="s">
        <v>1</v>
      </c>
      <c r="F560" s="194" t="s">
        <v>819</v>
      </c>
      <c r="H560" s="195">
        <v>-1.95</v>
      </c>
      <c r="I560" s="196"/>
      <c r="L560" s="192"/>
      <c r="M560" s="197"/>
      <c r="N560" s="198"/>
      <c r="O560" s="198"/>
      <c r="P560" s="198"/>
      <c r="Q560" s="198"/>
      <c r="R560" s="198"/>
      <c r="S560" s="198"/>
      <c r="T560" s="199"/>
      <c r="AT560" s="193" t="s">
        <v>266</v>
      </c>
      <c r="AU560" s="193" t="s">
        <v>89</v>
      </c>
      <c r="AV560" s="14" t="s">
        <v>89</v>
      </c>
      <c r="AW560" s="14" t="s">
        <v>29</v>
      </c>
      <c r="AX560" s="14" t="s">
        <v>74</v>
      </c>
      <c r="AY560" s="193" t="s">
        <v>258</v>
      </c>
    </row>
    <row r="561" spans="2:51" s="14" customFormat="1" ht="11.25">
      <c r="B561" s="192"/>
      <c r="D561" s="185" t="s">
        <v>266</v>
      </c>
      <c r="E561" s="193" t="s">
        <v>1</v>
      </c>
      <c r="F561" s="194" t="s">
        <v>820</v>
      </c>
      <c r="H561" s="195">
        <v>0.69099999999999995</v>
      </c>
      <c r="I561" s="196"/>
      <c r="L561" s="192"/>
      <c r="M561" s="197"/>
      <c r="N561" s="198"/>
      <c r="O561" s="198"/>
      <c r="P561" s="198"/>
      <c r="Q561" s="198"/>
      <c r="R561" s="198"/>
      <c r="S561" s="198"/>
      <c r="T561" s="199"/>
      <c r="AT561" s="193" t="s">
        <v>266</v>
      </c>
      <c r="AU561" s="193" t="s">
        <v>89</v>
      </c>
      <c r="AV561" s="14" t="s">
        <v>89</v>
      </c>
      <c r="AW561" s="14" t="s">
        <v>29</v>
      </c>
      <c r="AX561" s="14" t="s">
        <v>74</v>
      </c>
      <c r="AY561" s="193" t="s">
        <v>258</v>
      </c>
    </row>
    <row r="562" spans="2:51" s="14" customFormat="1" ht="11.25">
      <c r="B562" s="192"/>
      <c r="D562" s="185" t="s">
        <v>266</v>
      </c>
      <c r="E562" s="193" t="s">
        <v>1</v>
      </c>
      <c r="F562" s="194" t="s">
        <v>821</v>
      </c>
      <c r="H562" s="195">
        <v>0.88200000000000001</v>
      </c>
      <c r="I562" s="196"/>
      <c r="L562" s="192"/>
      <c r="M562" s="197"/>
      <c r="N562" s="198"/>
      <c r="O562" s="198"/>
      <c r="P562" s="198"/>
      <c r="Q562" s="198"/>
      <c r="R562" s="198"/>
      <c r="S562" s="198"/>
      <c r="T562" s="199"/>
      <c r="AT562" s="193" t="s">
        <v>266</v>
      </c>
      <c r="AU562" s="193" t="s">
        <v>89</v>
      </c>
      <c r="AV562" s="14" t="s">
        <v>89</v>
      </c>
      <c r="AW562" s="14" t="s">
        <v>29</v>
      </c>
      <c r="AX562" s="14" t="s">
        <v>74</v>
      </c>
      <c r="AY562" s="193" t="s">
        <v>258</v>
      </c>
    </row>
    <row r="563" spans="2:51" s="14" customFormat="1" ht="11.25">
      <c r="B563" s="192"/>
      <c r="D563" s="185" t="s">
        <v>266</v>
      </c>
      <c r="E563" s="193" t="s">
        <v>1</v>
      </c>
      <c r="F563" s="194" t="s">
        <v>822</v>
      </c>
      <c r="H563" s="195">
        <v>-1.8080000000000001</v>
      </c>
      <c r="I563" s="196"/>
      <c r="L563" s="192"/>
      <c r="M563" s="197"/>
      <c r="N563" s="198"/>
      <c r="O563" s="198"/>
      <c r="P563" s="198"/>
      <c r="Q563" s="198"/>
      <c r="R563" s="198"/>
      <c r="S563" s="198"/>
      <c r="T563" s="199"/>
      <c r="AT563" s="193" t="s">
        <v>266</v>
      </c>
      <c r="AU563" s="193" t="s">
        <v>89</v>
      </c>
      <c r="AV563" s="14" t="s">
        <v>89</v>
      </c>
      <c r="AW563" s="14" t="s">
        <v>29</v>
      </c>
      <c r="AX563" s="14" t="s">
        <v>74</v>
      </c>
      <c r="AY563" s="193" t="s">
        <v>258</v>
      </c>
    </row>
    <row r="564" spans="2:51" s="14" customFormat="1" ht="11.25">
      <c r="B564" s="192"/>
      <c r="D564" s="185" t="s">
        <v>266</v>
      </c>
      <c r="E564" s="193" t="s">
        <v>1</v>
      </c>
      <c r="F564" s="194" t="s">
        <v>823</v>
      </c>
      <c r="H564" s="195">
        <v>-3.15</v>
      </c>
      <c r="I564" s="196"/>
      <c r="L564" s="192"/>
      <c r="M564" s="197"/>
      <c r="N564" s="198"/>
      <c r="O564" s="198"/>
      <c r="P564" s="198"/>
      <c r="Q564" s="198"/>
      <c r="R564" s="198"/>
      <c r="S564" s="198"/>
      <c r="T564" s="199"/>
      <c r="AT564" s="193" t="s">
        <v>266</v>
      </c>
      <c r="AU564" s="193" t="s">
        <v>89</v>
      </c>
      <c r="AV564" s="14" t="s">
        <v>89</v>
      </c>
      <c r="AW564" s="14" t="s">
        <v>29</v>
      </c>
      <c r="AX564" s="14" t="s">
        <v>74</v>
      </c>
      <c r="AY564" s="193" t="s">
        <v>258</v>
      </c>
    </row>
    <row r="565" spans="2:51" s="13" customFormat="1" ht="11.25">
      <c r="B565" s="184"/>
      <c r="D565" s="185" t="s">
        <v>266</v>
      </c>
      <c r="E565" s="186" t="s">
        <v>1</v>
      </c>
      <c r="F565" s="187" t="s">
        <v>739</v>
      </c>
      <c r="H565" s="186" t="s">
        <v>1</v>
      </c>
      <c r="I565" s="188"/>
      <c r="L565" s="184"/>
      <c r="M565" s="189"/>
      <c r="N565" s="190"/>
      <c r="O565" s="190"/>
      <c r="P565" s="190"/>
      <c r="Q565" s="190"/>
      <c r="R565" s="190"/>
      <c r="S565" s="190"/>
      <c r="T565" s="191"/>
      <c r="AT565" s="186" t="s">
        <v>266</v>
      </c>
      <c r="AU565" s="186" t="s">
        <v>89</v>
      </c>
      <c r="AV565" s="13" t="s">
        <v>82</v>
      </c>
      <c r="AW565" s="13" t="s">
        <v>29</v>
      </c>
      <c r="AX565" s="13" t="s">
        <v>74</v>
      </c>
      <c r="AY565" s="186" t="s">
        <v>258</v>
      </c>
    </row>
    <row r="566" spans="2:51" s="14" customFormat="1" ht="11.25">
      <c r="B566" s="192"/>
      <c r="D566" s="185" t="s">
        <v>266</v>
      </c>
      <c r="E566" s="193" t="s">
        <v>1</v>
      </c>
      <c r="F566" s="194" t="s">
        <v>824</v>
      </c>
      <c r="H566" s="195">
        <v>3.6419999999999999</v>
      </c>
      <c r="I566" s="196"/>
      <c r="L566" s="192"/>
      <c r="M566" s="197"/>
      <c r="N566" s="198"/>
      <c r="O566" s="198"/>
      <c r="P566" s="198"/>
      <c r="Q566" s="198"/>
      <c r="R566" s="198"/>
      <c r="S566" s="198"/>
      <c r="T566" s="199"/>
      <c r="AT566" s="193" t="s">
        <v>266</v>
      </c>
      <c r="AU566" s="193" t="s">
        <v>89</v>
      </c>
      <c r="AV566" s="14" t="s">
        <v>89</v>
      </c>
      <c r="AW566" s="14" t="s">
        <v>29</v>
      </c>
      <c r="AX566" s="14" t="s">
        <v>74</v>
      </c>
      <c r="AY566" s="193" t="s">
        <v>258</v>
      </c>
    </row>
    <row r="567" spans="2:51" s="13" customFormat="1" ht="11.25">
      <c r="B567" s="184"/>
      <c r="D567" s="185" t="s">
        <v>266</v>
      </c>
      <c r="E567" s="186" t="s">
        <v>1</v>
      </c>
      <c r="F567" s="187" t="s">
        <v>742</v>
      </c>
      <c r="H567" s="186" t="s">
        <v>1</v>
      </c>
      <c r="I567" s="188"/>
      <c r="L567" s="184"/>
      <c r="M567" s="189"/>
      <c r="N567" s="190"/>
      <c r="O567" s="190"/>
      <c r="P567" s="190"/>
      <c r="Q567" s="190"/>
      <c r="R567" s="190"/>
      <c r="S567" s="190"/>
      <c r="T567" s="191"/>
      <c r="AT567" s="186" t="s">
        <v>266</v>
      </c>
      <c r="AU567" s="186" t="s">
        <v>89</v>
      </c>
      <c r="AV567" s="13" t="s">
        <v>82</v>
      </c>
      <c r="AW567" s="13" t="s">
        <v>29</v>
      </c>
      <c r="AX567" s="13" t="s">
        <v>74</v>
      </c>
      <c r="AY567" s="186" t="s">
        <v>258</v>
      </c>
    </row>
    <row r="568" spans="2:51" s="14" customFormat="1" ht="11.25">
      <c r="B568" s="192"/>
      <c r="D568" s="185" t="s">
        <v>266</v>
      </c>
      <c r="E568" s="193" t="s">
        <v>1</v>
      </c>
      <c r="F568" s="194" t="s">
        <v>825</v>
      </c>
      <c r="H568" s="195">
        <v>3.972</v>
      </c>
      <c r="I568" s="196"/>
      <c r="L568" s="192"/>
      <c r="M568" s="197"/>
      <c r="N568" s="198"/>
      <c r="O568" s="198"/>
      <c r="P568" s="198"/>
      <c r="Q568" s="198"/>
      <c r="R568" s="198"/>
      <c r="S568" s="198"/>
      <c r="T568" s="199"/>
      <c r="AT568" s="193" t="s">
        <v>266</v>
      </c>
      <c r="AU568" s="193" t="s">
        <v>89</v>
      </c>
      <c r="AV568" s="14" t="s">
        <v>89</v>
      </c>
      <c r="AW568" s="14" t="s">
        <v>29</v>
      </c>
      <c r="AX568" s="14" t="s">
        <v>74</v>
      </c>
      <c r="AY568" s="193" t="s">
        <v>258</v>
      </c>
    </row>
    <row r="569" spans="2:51" s="13" customFormat="1" ht="11.25">
      <c r="B569" s="184"/>
      <c r="D569" s="185" t="s">
        <v>266</v>
      </c>
      <c r="E569" s="186" t="s">
        <v>1</v>
      </c>
      <c r="F569" s="187" t="s">
        <v>826</v>
      </c>
      <c r="H569" s="186" t="s">
        <v>1</v>
      </c>
      <c r="I569" s="188"/>
      <c r="L569" s="184"/>
      <c r="M569" s="189"/>
      <c r="N569" s="190"/>
      <c r="O569" s="190"/>
      <c r="P569" s="190"/>
      <c r="Q569" s="190"/>
      <c r="R569" s="190"/>
      <c r="S569" s="190"/>
      <c r="T569" s="191"/>
      <c r="AT569" s="186" t="s">
        <v>266</v>
      </c>
      <c r="AU569" s="186" t="s">
        <v>89</v>
      </c>
      <c r="AV569" s="13" t="s">
        <v>82</v>
      </c>
      <c r="AW569" s="13" t="s">
        <v>29</v>
      </c>
      <c r="AX569" s="13" t="s">
        <v>74</v>
      </c>
      <c r="AY569" s="186" t="s">
        <v>258</v>
      </c>
    </row>
    <row r="570" spans="2:51" s="14" customFormat="1" ht="11.25">
      <c r="B570" s="192"/>
      <c r="D570" s="185" t="s">
        <v>266</v>
      </c>
      <c r="E570" s="193" t="s">
        <v>1</v>
      </c>
      <c r="F570" s="194" t="s">
        <v>827</v>
      </c>
      <c r="H570" s="195">
        <v>46.103999999999999</v>
      </c>
      <c r="I570" s="196"/>
      <c r="L570" s="192"/>
      <c r="M570" s="197"/>
      <c r="N570" s="198"/>
      <c r="O570" s="198"/>
      <c r="P570" s="198"/>
      <c r="Q570" s="198"/>
      <c r="R570" s="198"/>
      <c r="S570" s="198"/>
      <c r="T570" s="199"/>
      <c r="AT570" s="193" t="s">
        <v>266</v>
      </c>
      <c r="AU570" s="193" t="s">
        <v>89</v>
      </c>
      <c r="AV570" s="14" t="s">
        <v>89</v>
      </c>
      <c r="AW570" s="14" t="s">
        <v>29</v>
      </c>
      <c r="AX570" s="14" t="s">
        <v>74</v>
      </c>
      <c r="AY570" s="193" t="s">
        <v>258</v>
      </c>
    </row>
    <row r="571" spans="2:51" s="14" customFormat="1" ht="11.25">
      <c r="B571" s="192"/>
      <c r="D571" s="185" t="s">
        <v>266</v>
      </c>
      <c r="E571" s="193" t="s">
        <v>1</v>
      </c>
      <c r="F571" s="194" t="s">
        <v>828</v>
      </c>
      <c r="H571" s="195">
        <v>-3.42</v>
      </c>
      <c r="I571" s="196"/>
      <c r="L571" s="192"/>
      <c r="M571" s="197"/>
      <c r="N571" s="198"/>
      <c r="O571" s="198"/>
      <c r="P571" s="198"/>
      <c r="Q571" s="198"/>
      <c r="R571" s="198"/>
      <c r="S571" s="198"/>
      <c r="T571" s="199"/>
      <c r="AT571" s="193" t="s">
        <v>266</v>
      </c>
      <c r="AU571" s="193" t="s">
        <v>89</v>
      </c>
      <c r="AV571" s="14" t="s">
        <v>89</v>
      </c>
      <c r="AW571" s="14" t="s">
        <v>29</v>
      </c>
      <c r="AX571" s="14" t="s">
        <v>74</v>
      </c>
      <c r="AY571" s="193" t="s">
        <v>258</v>
      </c>
    </row>
    <row r="572" spans="2:51" s="14" customFormat="1" ht="11.25">
      <c r="B572" s="192"/>
      <c r="D572" s="185" t="s">
        <v>266</v>
      </c>
      <c r="E572" s="193" t="s">
        <v>1</v>
      </c>
      <c r="F572" s="194" t="s">
        <v>829</v>
      </c>
      <c r="H572" s="195">
        <v>1.8580000000000001</v>
      </c>
      <c r="I572" s="196"/>
      <c r="L572" s="192"/>
      <c r="M572" s="197"/>
      <c r="N572" s="198"/>
      <c r="O572" s="198"/>
      <c r="P572" s="198"/>
      <c r="Q572" s="198"/>
      <c r="R572" s="198"/>
      <c r="S572" s="198"/>
      <c r="T572" s="199"/>
      <c r="AT572" s="193" t="s">
        <v>266</v>
      </c>
      <c r="AU572" s="193" t="s">
        <v>89</v>
      </c>
      <c r="AV572" s="14" t="s">
        <v>89</v>
      </c>
      <c r="AW572" s="14" t="s">
        <v>29</v>
      </c>
      <c r="AX572" s="14" t="s">
        <v>74</v>
      </c>
      <c r="AY572" s="193" t="s">
        <v>258</v>
      </c>
    </row>
    <row r="573" spans="2:51" s="14" customFormat="1" ht="11.25">
      <c r="B573" s="192"/>
      <c r="D573" s="185" t="s">
        <v>266</v>
      </c>
      <c r="E573" s="193" t="s">
        <v>1</v>
      </c>
      <c r="F573" s="194" t="s">
        <v>797</v>
      </c>
      <c r="H573" s="195">
        <v>-1.5760000000000001</v>
      </c>
      <c r="I573" s="196"/>
      <c r="L573" s="192"/>
      <c r="M573" s="197"/>
      <c r="N573" s="198"/>
      <c r="O573" s="198"/>
      <c r="P573" s="198"/>
      <c r="Q573" s="198"/>
      <c r="R573" s="198"/>
      <c r="S573" s="198"/>
      <c r="T573" s="199"/>
      <c r="AT573" s="193" t="s">
        <v>266</v>
      </c>
      <c r="AU573" s="193" t="s">
        <v>89</v>
      </c>
      <c r="AV573" s="14" t="s">
        <v>89</v>
      </c>
      <c r="AW573" s="14" t="s">
        <v>29</v>
      </c>
      <c r="AX573" s="14" t="s">
        <v>74</v>
      </c>
      <c r="AY573" s="193" t="s">
        <v>258</v>
      </c>
    </row>
    <row r="574" spans="2:51" s="14" customFormat="1" ht="11.25">
      <c r="B574" s="192"/>
      <c r="D574" s="185" t="s">
        <v>266</v>
      </c>
      <c r="E574" s="193" t="s">
        <v>1</v>
      </c>
      <c r="F574" s="194" t="s">
        <v>830</v>
      </c>
      <c r="H574" s="195">
        <v>-1.1819999999999999</v>
      </c>
      <c r="I574" s="196"/>
      <c r="L574" s="192"/>
      <c r="M574" s="197"/>
      <c r="N574" s="198"/>
      <c r="O574" s="198"/>
      <c r="P574" s="198"/>
      <c r="Q574" s="198"/>
      <c r="R574" s="198"/>
      <c r="S574" s="198"/>
      <c r="T574" s="199"/>
      <c r="AT574" s="193" t="s">
        <v>266</v>
      </c>
      <c r="AU574" s="193" t="s">
        <v>89</v>
      </c>
      <c r="AV574" s="14" t="s">
        <v>89</v>
      </c>
      <c r="AW574" s="14" t="s">
        <v>29</v>
      </c>
      <c r="AX574" s="14" t="s">
        <v>74</v>
      </c>
      <c r="AY574" s="193" t="s">
        <v>258</v>
      </c>
    </row>
    <row r="575" spans="2:51" s="14" customFormat="1" ht="11.25">
      <c r="B575" s="192"/>
      <c r="D575" s="185" t="s">
        <v>266</v>
      </c>
      <c r="E575" s="193" t="s">
        <v>1</v>
      </c>
      <c r="F575" s="194" t="s">
        <v>831</v>
      </c>
      <c r="H575" s="195">
        <v>-3.4</v>
      </c>
      <c r="I575" s="196"/>
      <c r="L575" s="192"/>
      <c r="M575" s="197"/>
      <c r="N575" s="198"/>
      <c r="O575" s="198"/>
      <c r="P575" s="198"/>
      <c r="Q575" s="198"/>
      <c r="R575" s="198"/>
      <c r="S575" s="198"/>
      <c r="T575" s="199"/>
      <c r="AT575" s="193" t="s">
        <v>266</v>
      </c>
      <c r="AU575" s="193" t="s">
        <v>89</v>
      </c>
      <c r="AV575" s="14" t="s">
        <v>89</v>
      </c>
      <c r="AW575" s="14" t="s">
        <v>29</v>
      </c>
      <c r="AX575" s="14" t="s">
        <v>74</v>
      </c>
      <c r="AY575" s="193" t="s">
        <v>258</v>
      </c>
    </row>
    <row r="576" spans="2:51" s="13" customFormat="1" ht="11.25">
      <c r="B576" s="184"/>
      <c r="D576" s="185" t="s">
        <v>266</v>
      </c>
      <c r="E576" s="186" t="s">
        <v>1</v>
      </c>
      <c r="F576" s="187" t="s">
        <v>832</v>
      </c>
      <c r="H576" s="186" t="s">
        <v>1</v>
      </c>
      <c r="I576" s="188"/>
      <c r="L576" s="184"/>
      <c r="M576" s="189"/>
      <c r="N576" s="190"/>
      <c r="O576" s="190"/>
      <c r="P576" s="190"/>
      <c r="Q576" s="190"/>
      <c r="R576" s="190"/>
      <c r="S576" s="190"/>
      <c r="T576" s="191"/>
      <c r="AT576" s="186" t="s">
        <v>266</v>
      </c>
      <c r="AU576" s="186" t="s">
        <v>89</v>
      </c>
      <c r="AV576" s="13" t="s">
        <v>82</v>
      </c>
      <c r="AW576" s="13" t="s">
        <v>29</v>
      </c>
      <c r="AX576" s="13" t="s">
        <v>74</v>
      </c>
      <c r="AY576" s="186" t="s">
        <v>258</v>
      </c>
    </row>
    <row r="577" spans="2:51" s="14" customFormat="1" ht="11.25">
      <c r="B577" s="192"/>
      <c r="D577" s="185" t="s">
        <v>266</v>
      </c>
      <c r="E577" s="193" t="s">
        <v>1</v>
      </c>
      <c r="F577" s="194" t="s">
        <v>833</v>
      </c>
      <c r="H577" s="195">
        <v>96.712000000000003</v>
      </c>
      <c r="I577" s="196"/>
      <c r="L577" s="192"/>
      <c r="M577" s="197"/>
      <c r="N577" s="198"/>
      <c r="O577" s="198"/>
      <c r="P577" s="198"/>
      <c r="Q577" s="198"/>
      <c r="R577" s="198"/>
      <c r="S577" s="198"/>
      <c r="T577" s="199"/>
      <c r="AT577" s="193" t="s">
        <v>266</v>
      </c>
      <c r="AU577" s="193" t="s">
        <v>89</v>
      </c>
      <c r="AV577" s="14" t="s">
        <v>89</v>
      </c>
      <c r="AW577" s="14" t="s">
        <v>29</v>
      </c>
      <c r="AX577" s="14" t="s">
        <v>74</v>
      </c>
      <c r="AY577" s="193" t="s">
        <v>258</v>
      </c>
    </row>
    <row r="578" spans="2:51" s="14" customFormat="1" ht="11.25">
      <c r="B578" s="192"/>
      <c r="D578" s="185" t="s">
        <v>266</v>
      </c>
      <c r="E578" s="193" t="s">
        <v>1</v>
      </c>
      <c r="F578" s="194" t="s">
        <v>834</v>
      </c>
      <c r="H578" s="195">
        <v>-3.4380000000000002</v>
      </c>
      <c r="I578" s="196"/>
      <c r="L578" s="192"/>
      <c r="M578" s="197"/>
      <c r="N578" s="198"/>
      <c r="O578" s="198"/>
      <c r="P578" s="198"/>
      <c r="Q578" s="198"/>
      <c r="R578" s="198"/>
      <c r="S578" s="198"/>
      <c r="T578" s="199"/>
      <c r="AT578" s="193" t="s">
        <v>266</v>
      </c>
      <c r="AU578" s="193" t="s">
        <v>89</v>
      </c>
      <c r="AV578" s="14" t="s">
        <v>89</v>
      </c>
      <c r="AW578" s="14" t="s">
        <v>29</v>
      </c>
      <c r="AX578" s="14" t="s">
        <v>74</v>
      </c>
      <c r="AY578" s="193" t="s">
        <v>258</v>
      </c>
    </row>
    <row r="579" spans="2:51" s="14" customFormat="1" ht="11.25">
      <c r="B579" s="192"/>
      <c r="D579" s="185" t="s">
        <v>266</v>
      </c>
      <c r="E579" s="193" t="s">
        <v>1</v>
      </c>
      <c r="F579" s="194" t="s">
        <v>835</v>
      </c>
      <c r="H579" s="195">
        <v>-3.3250000000000002</v>
      </c>
      <c r="I579" s="196"/>
      <c r="L579" s="192"/>
      <c r="M579" s="197"/>
      <c r="N579" s="198"/>
      <c r="O579" s="198"/>
      <c r="P579" s="198"/>
      <c r="Q579" s="198"/>
      <c r="R579" s="198"/>
      <c r="S579" s="198"/>
      <c r="T579" s="199"/>
      <c r="AT579" s="193" t="s">
        <v>266</v>
      </c>
      <c r="AU579" s="193" t="s">
        <v>89</v>
      </c>
      <c r="AV579" s="14" t="s">
        <v>89</v>
      </c>
      <c r="AW579" s="14" t="s">
        <v>29</v>
      </c>
      <c r="AX579" s="14" t="s">
        <v>74</v>
      </c>
      <c r="AY579" s="193" t="s">
        <v>258</v>
      </c>
    </row>
    <row r="580" spans="2:51" s="14" customFormat="1" ht="11.25">
      <c r="B580" s="192"/>
      <c r="D580" s="185" t="s">
        <v>266</v>
      </c>
      <c r="E580" s="193" t="s">
        <v>1</v>
      </c>
      <c r="F580" s="194" t="s">
        <v>836</v>
      </c>
      <c r="H580" s="195">
        <v>-5.7119999999999997</v>
      </c>
      <c r="I580" s="196"/>
      <c r="L580" s="192"/>
      <c r="M580" s="197"/>
      <c r="N580" s="198"/>
      <c r="O580" s="198"/>
      <c r="P580" s="198"/>
      <c r="Q580" s="198"/>
      <c r="R580" s="198"/>
      <c r="S580" s="198"/>
      <c r="T580" s="199"/>
      <c r="AT580" s="193" t="s">
        <v>266</v>
      </c>
      <c r="AU580" s="193" t="s">
        <v>89</v>
      </c>
      <c r="AV580" s="14" t="s">
        <v>89</v>
      </c>
      <c r="AW580" s="14" t="s">
        <v>29</v>
      </c>
      <c r="AX580" s="14" t="s">
        <v>74</v>
      </c>
      <c r="AY580" s="193" t="s">
        <v>258</v>
      </c>
    </row>
    <row r="581" spans="2:51" s="14" customFormat="1" ht="11.25">
      <c r="B581" s="192"/>
      <c r="D581" s="185" t="s">
        <v>266</v>
      </c>
      <c r="E581" s="193" t="s">
        <v>1</v>
      </c>
      <c r="F581" s="194" t="s">
        <v>837</v>
      </c>
      <c r="H581" s="195">
        <v>2.298</v>
      </c>
      <c r="I581" s="196"/>
      <c r="L581" s="192"/>
      <c r="M581" s="197"/>
      <c r="N581" s="198"/>
      <c r="O581" s="198"/>
      <c r="P581" s="198"/>
      <c r="Q581" s="198"/>
      <c r="R581" s="198"/>
      <c r="S581" s="198"/>
      <c r="T581" s="199"/>
      <c r="AT581" s="193" t="s">
        <v>266</v>
      </c>
      <c r="AU581" s="193" t="s">
        <v>89</v>
      </c>
      <c r="AV581" s="14" t="s">
        <v>89</v>
      </c>
      <c r="AW581" s="14" t="s">
        <v>29</v>
      </c>
      <c r="AX581" s="14" t="s">
        <v>74</v>
      </c>
      <c r="AY581" s="193" t="s">
        <v>258</v>
      </c>
    </row>
    <row r="582" spans="2:51" s="14" customFormat="1" ht="11.25">
      <c r="B582" s="192"/>
      <c r="D582" s="185" t="s">
        <v>266</v>
      </c>
      <c r="E582" s="193" t="s">
        <v>1</v>
      </c>
      <c r="F582" s="194" t="s">
        <v>835</v>
      </c>
      <c r="H582" s="195">
        <v>-3.3250000000000002</v>
      </c>
      <c r="I582" s="196"/>
      <c r="L582" s="192"/>
      <c r="M582" s="197"/>
      <c r="N582" s="198"/>
      <c r="O582" s="198"/>
      <c r="P582" s="198"/>
      <c r="Q582" s="198"/>
      <c r="R582" s="198"/>
      <c r="S582" s="198"/>
      <c r="T582" s="199"/>
      <c r="AT582" s="193" t="s">
        <v>266</v>
      </c>
      <c r="AU582" s="193" t="s">
        <v>89</v>
      </c>
      <c r="AV582" s="14" t="s">
        <v>89</v>
      </c>
      <c r="AW582" s="14" t="s">
        <v>29</v>
      </c>
      <c r="AX582" s="14" t="s">
        <v>74</v>
      </c>
      <c r="AY582" s="193" t="s">
        <v>258</v>
      </c>
    </row>
    <row r="583" spans="2:51" s="13" customFormat="1" ht="11.25">
      <c r="B583" s="184"/>
      <c r="D583" s="185" t="s">
        <v>266</v>
      </c>
      <c r="E583" s="186" t="s">
        <v>1</v>
      </c>
      <c r="F583" s="187" t="s">
        <v>838</v>
      </c>
      <c r="H583" s="186" t="s">
        <v>1</v>
      </c>
      <c r="I583" s="188"/>
      <c r="L583" s="184"/>
      <c r="M583" s="189"/>
      <c r="N583" s="190"/>
      <c r="O583" s="190"/>
      <c r="P583" s="190"/>
      <c r="Q583" s="190"/>
      <c r="R583" s="190"/>
      <c r="S583" s="190"/>
      <c r="T583" s="191"/>
      <c r="AT583" s="186" t="s">
        <v>266</v>
      </c>
      <c r="AU583" s="186" t="s">
        <v>89</v>
      </c>
      <c r="AV583" s="13" t="s">
        <v>82</v>
      </c>
      <c r="AW583" s="13" t="s">
        <v>29</v>
      </c>
      <c r="AX583" s="13" t="s">
        <v>74</v>
      </c>
      <c r="AY583" s="186" t="s">
        <v>258</v>
      </c>
    </row>
    <row r="584" spans="2:51" s="14" customFormat="1" ht="11.25">
      <c r="B584" s="192"/>
      <c r="D584" s="185" t="s">
        <v>266</v>
      </c>
      <c r="E584" s="193" t="s">
        <v>1</v>
      </c>
      <c r="F584" s="194" t="s">
        <v>839</v>
      </c>
      <c r="H584" s="195">
        <v>72.534000000000006</v>
      </c>
      <c r="I584" s="196"/>
      <c r="L584" s="192"/>
      <c r="M584" s="197"/>
      <c r="N584" s="198"/>
      <c r="O584" s="198"/>
      <c r="P584" s="198"/>
      <c r="Q584" s="198"/>
      <c r="R584" s="198"/>
      <c r="S584" s="198"/>
      <c r="T584" s="199"/>
      <c r="AT584" s="193" t="s">
        <v>266</v>
      </c>
      <c r="AU584" s="193" t="s">
        <v>89</v>
      </c>
      <c r="AV584" s="14" t="s">
        <v>89</v>
      </c>
      <c r="AW584" s="14" t="s">
        <v>29</v>
      </c>
      <c r="AX584" s="14" t="s">
        <v>74</v>
      </c>
      <c r="AY584" s="193" t="s">
        <v>258</v>
      </c>
    </row>
    <row r="585" spans="2:51" s="14" customFormat="1" ht="11.25">
      <c r="B585" s="192"/>
      <c r="D585" s="185" t="s">
        <v>266</v>
      </c>
      <c r="E585" s="193" t="s">
        <v>1</v>
      </c>
      <c r="F585" s="194" t="s">
        <v>840</v>
      </c>
      <c r="H585" s="195">
        <v>-3.8090000000000002</v>
      </c>
      <c r="I585" s="196"/>
      <c r="L585" s="192"/>
      <c r="M585" s="197"/>
      <c r="N585" s="198"/>
      <c r="O585" s="198"/>
      <c r="P585" s="198"/>
      <c r="Q585" s="198"/>
      <c r="R585" s="198"/>
      <c r="S585" s="198"/>
      <c r="T585" s="199"/>
      <c r="AT585" s="193" t="s">
        <v>266</v>
      </c>
      <c r="AU585" s="193" t="s">
        <v>89</v>
      </c>
      <c r="AV585" s="14" t="s">
        <v>89</v>
      </c>
      <c r="AW585" s="14" t="s">
        <v>29</v>
      </c>
      <c r="AX585" s="14" t="s">
        <v>74</v>
      </c>
      <c r="AY585" s="193" t="s">
        <v>258</v>
      </c>
    </row>
    <row r="586" spans="2:51" s="14" customFormat="1" ht="11.25">
      <c r="B586" s="192"/>
      <c r="D586" s="185" t="s">
        <v>266</v>
      </c>
      <c r="E586" s="193" t="s">
        <v>1</v>
      </c>
      <c r="F586" s="194" t="s">
        <v>841</v>
      </c>
      <c r="H586" s="195">
        <v>-2.8559999999999999</v>
      </c>
      <c r="I586" s="196"/>
      <c r="L586" s="192"/>
      <c r="M586" s="197"/>
      <c r="N586" s="198"/>
      <c r="O586" s="198"/>
      <c r="P586" s="198"/>
      <c r="Q586" s="198"/>
      <c r="R586" s="198"/>
      <c r="S586" s="198"/>
      <c r="T586" s="199"/>
      <c r="AT586" s="193" t="s">
        <v>266</v>
      </c>
      <c r="AU586" s="193" t="s">
        <v>89</v>
      </c>
      <c r="AV586" s="14" t="s">
        <v>89</v>
      </c>
      <c r="AW586" s="14" t="s">
        <v>29</v>
      </c>
      <c r="AX586" s="14" t="s">
        <v>74</v>
      </c>
      <c r="AY586" s="193" t="s">
        <v>258</v>
      </c>
    </row>
    <row r="587" spans="2:51" s="14" customFormat="1" ht="11.25">
      <c r="B587" s="192"/>
      <c r="D587" s="185" t="s">
        <v>266</v>
      </c>
      <c r="E587" s="193" t="s">
        <v>1</v>
      </c>
      <c r="F587" s="194" t="s">
        <v>842</v>
      </c>
      <c r="H587" s="195">
        <v>1.149</v>
      </c>
      <c r="I587" s="196"/>
      <c r="L587" s="192"/>
      <c r="M587" s="197"/>
      <c r="N587" s="198"/>
      <c r="O587" s="198"/>
      <c r="P587" s="198"/>
      <c r="Q587" s="198"/>
      <c r="R587" s="198"/>
      <c r="S587" s="198"/>
      <c r="T587" s="199"/>
      <c r="AT587" s="193" t="s">
        <v>266</v>
      </c>
      <c r="AU587" s="193" t="s">
        <v>89</v>
      </c>
      <c r="AV587" s="14" t="s">
        <v>89</v>
      </c>
      <c r="AW587" s="14" t="s">
        <v>29</v>
      </c>
      <c r="AX587" s="14" t="s">
        <v>74</v>
      </c>
      <c r="AY587" s="193" t="s">
        <v>258</v>
      </c>
    </row>
    <row r="588" spans="2:51" s="13" customFormat="1" ht="11.25">
      <c r="B588" s="184"/>
      <c r="D588" s="185" t="s">
        <v>266</v>
      </c>
      <c r="E588" s="186" t="s">
        <v>1</v>
      </c>
      <c r="F588" s="187" t="s">
        <v>843</v>
      </c>
      <c r="H588" s="186" t="s">
        <v>1</v>
      </c>
      <c r="I588" s="188"/>
      <c r="L588" s="184"/>
      <c r="M588" s="189"/>
      <c r="N588" s="190"/>
      <c r="O588" s="190"/>
      <c r="P588" s="190"/>
      <c r="Q588" s="190"/>
      <c r="R588" s="190"/>
      <c r="S588" s="190"/>
      <c r="T588" s="191"/>
      <c r="AT588" s="186" t="s">
        <v>266</v>
      </c>
      <c r="AU588" s="186" t="s">
        <v>89</v>
      </c>
      <c r="AV588" s="13" t="s">
        <v>82</v>
      </c>
      <c r="AW588" s="13" t="s">
        <v>29</v>
      </c>
      <c r="AX588" s="13" t="s">
        <v>74</v>
      </c>
      <c r="AY588" s="186" t="s">
        <v>258</v>
      </c>
    </row>
    <row r="589" spans="2:51" s="14" customFormat="1" ht="11.25">
      <c r="B589" s="192"/>
      <c r="D589" s="185" t="s">
        <v>266</v>
      </c>
      <c r="E589" s="193" t="s">
        <v>1</v>
      </c>
      <c r="F589" s="194" t="s">
        <v>844</v>
      </c>
      <c r="H589" s="195">
        <v>21.896000000000001</v>
      </c>
      <c r="I589" s="196"/>
      <c r="L589" s="192"/>
      <c r="M589" s="197"/>
      <c r="N589" s="198"/>
      <c r="O589" s="198"/>
      <c r="P589" s="198"/>
      <c r="Q589" s="198"/>
      <c r="R589" s="198"/>
      <c r="S589" s="198"/>
      <c r="T589" s="199"/>
      <c r="AT589" s="193" t="s">
        <v>266</v>
      </c>
      <c r="AU589" s="193" t="s">
        <v>89</v>
      </c>
      <c r="AV589" s="14" t="s">
        <v>89</v>
      </c>
      <c r="AW589" s="14" t="s">
        <v>29</v>
      </c>
      <c r="AX589" s="14" t="s">
        <v>74</v>
      </c>
      <c r="AY589" s="193" t="s">
        <v>258</v>
      </c>
    </row>
    <row r="590" spans="2:51" s="14" customFormat="1" ht="11.25">
      <c r="B590" s="192"/>
      <c r="D590" s="185" t="s">
        <v>266</v>
      </c>
      <c r="E590" s="193" t="s">
        <v>1</v>
      </c>
      <c r="F590" s="194" t="s">
        <v>845</v>
      </c>
      <c r="H590" s="195">
        <v>-2.46</v>
      </c>
      <c r="I590" s="196"/>
      <c r="L590" s="192"/>
      <c r="M590" s="197"/>
      <c r="N590" s="198"/>
      <c r="O590" s="198"/>
      <c r="P590" s="198"/>
      <c r="Q590" s="198"/>
      <c r="R590" s="198"/>
      <c r="S590" s="198"/>
      <c r="T590" s="199"/>
      <c r="AT590" s="193" t="s">
        <v>266</v>
      </c>
      <c r="AU590" s="193" t="s">
        <v>89</v>
      </c>
      <c r="AV590" s="14" t="s">
        <v>89</v>
      </c>
      <c r="AW590" s="14" t="s">
        <v>29</v>
      </c>
      <c r="AX590" s="14" t="s">
        <v>74</v>
      </c>
      <c r="AY590" s="193" t="s">
        <v>258</v>
      </c>
    </row>
    <row r="591" spans="2:51" s="14" customFormat="1" ht="11.25">
      <c r="B591" s="192"/>
      <c r="D591" s="185" t="s">
        <v>266</v>
      </c>
      <c r="E591" s="193" t="s">
        <v>1</v>
      </c>
      <c r="F591" s="194" t="s">
        <v>830</v>
      </c>
      <c r="H591" s="195">
        <v>-1.1819999999999999</v>
      </c>
      <c r="I591" s="196"/>
      <c r="L591" s="192"/>
      <c r="M591" s="197"/>
      <c r="N591" s="198"/>
      <c r="O591" s="198"/>
      <c r="P591" s="198"/>
      <c r="Q591" s="198"/>
      <c r="R591" s="198"/>
      <c r="S591" s="198"/>
      <c r="T591" s="199"/>
      <c r="AT591" s="193" t="s">
        <v>266</v>
      </c>
      <c r="AU591" s="193" t="s">
        <v>89</v>
      </c>
      <c r="AV591" s="14" t="s">
        <v>89</v>
      </c>
      <c r="AW591" s="14" t="s">
        <v>29</v>
      </c>
      <c r="AX591" s="14" t="s">
        <v>74</v>
      </c>
      <c r="AY591" s="193" t="s">
        <v>258</v>
      </c>
    </row>
    <row r="592" spans="2:51" s="13" customFormat="1" ht="11.25">
      <c r="B592" s="184"/>
      <c r="D592" s="185" t="s">
        <v>266</v>
      </c>
      <c r="E592" s="186" t="s">
        <v>1</v>
      </c>
      <c r="F592" s="187" t="s">
        <v>726</v>
      </c>
      <c r="H592" s="186" t="s">
        <v>1</v>
      </c>
      <c r="I592" s="188"/>
      <c r="L592" s="184"/>
      <c r="M592" s="189"/>
      <c r="N592" s="190"/>
      <c r="O592" s="190"/>
      <c r="P592" s="190"/>
      <c r="Q592" s="190"/>
      <c r="R592" s="190"/>
      <c r="S592" s="190"/>
      <c r="T592" s="191"/>
      <c r="AT592" s="186" t="s">
        <v>266</v>
      </c>
      <c r="AU592" s="186" t="s">
        <v>89</v>
      </c>
      <c r="AV592" s="13" t="s">
        <v>82</v>
      </c>
      <c r="AW592" s="13" t="s">
        <v>29</v>
      </c>
      <c r="AX592" s="13" t="s">
        <v>74</v>
      </c>
      <c r="AY592" s="186" t="s">
        <v>258</v>
      </c>
    </row>
    <row r="593" spans="2:51" s="14" customFormat="1" ht="11.25">
      <c r="B593" s="192"/>
      <c r="D593" s="185" t="s">
        <v>266</v>
      </c>
      <c r="E593" s="193" t="s">
        <v>1</v>
      </c>
      <c r="F593" s="194" t="s">
        <v>846</v>
      </c>
      <c r="H593" s="195">
        <v>5.8440000000000003</v>
      </c>
      <c r="I593" s="196"/>
      <c r="L593" s="192"/>
      <c r="M593" s="197"/>
      <c r="N593" s="198"/>
      <c r="O593" s="198"/>
      <c r="P593" s="198"/>
      <c r="Q593" s="198"/>
      <c r="R593" s="198"/>
      <c r="S593" s="198"/>
      <c r="T593" s="199"/>
      <c r="AT593" s="193" t="s">
        <v>266</v>
      </c>
      <c r="AU593" s="193" t="s">
        <v>89</v>
      </c>
      <c r="AV593" s="14" t="s">
        <v>89</v>
      </c>
      <c r="AW593" s="14" t="s">
        <v>29</v>
      </c>
      <c r="AX593" s="14" t="s">
        <v>74</v>
      </c>
      <c r="AY593" s="193" t="s">
        <v>258</v>
      </c>
    </row>
    <row r="594" spans="2:51" s="13" customFormat="1" ht="11.25">
      <c r="B594" s="184"/>
      <c r="D594" s="185" t="s">
        <v>266</v>
      </c>
      <c r="E594" s="186" t="s">
        <v>1</v>
      </c>
      <c r="F594" s="187" t="s">
        <v>847</v>
      </c>
      <c r="H594" s="186" t="s">
        <v>1</v>
      </c>
      <c r="I594" s="188"/>
      <c r="L594" s="184"/>
      <c r="M594" s="189"/>
      <c r="N594" s="190"/>
      <c r="O594" s="190"/>
      <c r="P594" s="190"/>
      <c r="Q594" s="190"/>
      <c r="R594" s="190"/>
      <c r="S594" s="190"/>
      <c r="T594" s="191"/>
      <c r="AT594" s="186" t="s">
        <v>266</v>
      </c>
      <c r="AU594" s="186" t="s">
        <v>89</v>
      </c>
      <c r="AV594" s="13" t="s">
        <v>82</v>
      </c>
      <c r="AW594" s="13" t="s">
        <v>29</v>
      </c>
      <c r="AX594" s="13" t="s">
        <v>74</v>
      </c>
      <c r="AY594" s="186" t="s">
        <v>258</v>
      </c>
    </row>
    <row r="595" spans="2:51" s="14" customFormat="1" ht="11.25">
      <c r="B595" s="192"/>
      <c r="D595" s="185" t="s">
        <v>266</v>
      </c>
      <c r="E595" s="193" t="s">
        <v>1</v>
      </c>
      <c r="F595" s="194" t="s">
        <v>848</v>
      </c>
      <c r="H595" s="195">
        <v>47.26</v>
      </c>
      <c r="I595" s="196"/>
      <c r="L595" s="192"/>
      <c r="M595" s="197"/>
      <c r="N595" s="198"/>
      <c r="O595" s="198"/>
      <c r="P595" s="198"/>
      <c r="Q595" s="198"/>
      <c r="R595" s="198"/>
      <c r="S595" s="198"/>
      <c r="T595" s="199"/>
      <c r="AT595" s="193" t="s">
        <v>266</v>
      </c>
      <c r="AU595" s="193" t="s">
        <v>89</v>
      </c>
      <c r="AV595" s="14" t="s">
        <v>89</v>
      </c>
      <c r="AW595" s="14" t="s">
        <v>29</v>
      </c>
      <c r="AX595" s="14" t="s">
        <v>74</v>
      </c>
      <c r="AY595" s="193" t="s">
        <v>258</v>
      </c>
    </row>
    <row r="596" spans="2:51" s="14" customFormat="1" ht="11.25">
      <c r="B596" s="192"/>
      <c r="D596" s="185" t="s">
        <v>266</v>
      </c>
      <c r="E596" s="193" t="s">
        <v>1</v>
      </c>
      <c r="F596" s="194" t="s">
        <v>849</v>
      </c>
      <c r="H596" s="195">
        <v>-1.98</v>
      </c>
      <c r="I596" s="196"/>
      <c r="L596" s="192"/>
      <c r="M596" s="197"/>
      <c r="N596" s="198"/>
      <c r="O596" s="198"/>
      <c r="P596" s="198"/>
      <c r="Q596" s="198"/>
      <c r="R596" s="198"/>
      <c r="S596" s="198"/>
      <c r="T596" s="199"/>
      <c r="AT596" s="193" t="s">
        <v>266</v>
      </c>
      <c r="AU596" s="193" t="s">
        <v>89</v>
      </c>
      <c r="AV596" s="14" t="s">
        <v>89</v>
      </c>
      <c r="AW596" s="14" t="s">
        <v>29</v>
      </c>
      <c r="AX596" s="14" t="s">
        <v>74</v>
      </c>
      <c r="AY596" s="193" t="s">
        <v>258</v>
      </c>
    </row>
    <row r="597" spans="2:51" s="14" customFormat="1" ht="11.25">
      <c r="B597" s="192"/>
      <c r="D597" s="185" t="s">
        <v>266</v>
      </c>
      <c r="E597" s="193" t="s">
        <v>1</v>
      </c>
      <c r="F597" s="194" t="s">
        <v>850</v>
      </c>
      <c r="H597" s="195">
        <v>1.0429999999999999</v>
      </c>
      <c r="I597" s="196"/>
      <c r="L597" s="192"/>
      <c r="M597" s="197"/>
      <c r="N597" s="198"/>
      <c r="O597" s="198"/>
      <c r="P597" s="198"/>
      <c r="Q597" s="198"/>
      <c r="R597" s="198"/>
      <c r="S597" s="198"/>
      <c r="T597" s="199"/>
      <c r="AT597" s="193" t="s">
        <v>266</v>
      </c>
      <c r="AU597" s="193" t="s">
        <v>89</v>
      </c>
      <c r="AV597" s="14" t="s">
        <v>89</v>
      </c>
      <c r="AW597" s="14" t="s">
        <v>29</v>
      </c>
      <c r="AX597" s="14" t="s">
        <v>74</v>
      </c>
      <c r="AY597" s="193" t="s">
        <v>258</v>
      </c>
    </row>
    <row r="598" spans="2:51" s="14" customFormat="1" ht="11.25">
      <c r="B598" s="192"/>
      <c r="D598" s="185" t="s">
        <v>266</v>
      </c>
      <c r="E598" s="193" t="s">
        <v>1</v>
      </c>
      <c r="F598" s="194" t="s">
        <v>797</v>
      </c>
      <c r="H598" s="195">
        <v>-1.5760000000000001</v>
      </c>
      <c r="I598" s="196"/>
      <c r="L598" s="192"/>
      <c r="M598" s="197"/>
      <c r="N598" s="198"/>
      <c r="O598" s="198"/>
      <c r="P598" s="198"/>
      <c r="Q598" s="198"/>
      <c r="R598" s="198"/>
      <c r="S598" s="198"/>
      <c r="T598" s="199"/>
      <c r="AT598" s="193" t="s">
        <v>266</v>
      </c>
      <c r="AU598" s="193" t="s">
        <v>89</v>
      </c>
      <c r="AV598" s="14" t="s">
        <v>89</v>
      </c>
      <c r="AW598" s="14" t="s">
        <v>29</v>
      </c>
      <c r="AX598" s="14" t="s">
        <v>74</v>
      </c>
      <c r="AY598" s="193" t="s">
        <v>258</v>
      </c>
    </row>
    <row r="599" spans="2:51" s="14" customFormat="1" ht="11.25">
      <c r="B599" s="192"/>
      <c r="D599" s="185" t="s">
        <v>266</v>
      </c>
      <c r="E599" s="193" t="s">
        <v>1</v>
      </c>
      <c r="F599" s="194" t="s">
        <v>845</v>
      </c>
      <c r="H599" s="195">
        <v>-2.46</v>
      </c>
      <c r="I599" s="196"/>
      <c r="L599" s="192"/>
      <c r="M599" s="197"/>
      <c r="N599" s="198"/>
      <c r="O599" s="198"/>
      <c r="P599" s="198"/>
      <c r="Q599" s="198"/>
      <c r="R599" s="198"/>
      <c r="S599" s="198"/>
      <c r="T599" s="199"/>
      <c r="AT599" s="193" t="s">
        <v>266</v>
      </c>
      <c r="AU599" s="193" t="s">
        <v>89</v>
      </c>
      <c r="AV599" s="14" t="s">
        <v>89</v>
      </c>
      <c r="AW599" s="14" t="s">
        <v>29</v>
      </c>
      <c r="AX599" s="14" t="s">
        <v>74</v>
      </c>
      <c r="AY599" s="193" t="s">
        <v>258</v>
      </c>
    </row>
    <row r="600" spans="2:51" s="14" customFormat="1" ht="11.25">
      <c r="B600" s="192"/>
      <c r="D600" s="185" t="s">
        <v>266</v>
      </c>
      <c r="E600" s="193" t="s">
        <v>1</v>
      </c>
      <c r="F600" s="194" t="s">
        <v>791</v>
      </c>
      <c r="H600" s="195">
        <v>-2.1</v>
      </c>
      <c r="I600" s="196"/>
      <c r="L600" s="192"/>
      <c r="M600" s="197"/>
      <c r="N600" s="198"/>
      <c r="O600" s="198"/>
      <c r="P600" s="198"/>
      <c r="Q600" s="198"/>
      <c r="R600" s="198"/>
      <c r="S600" s="198"/>
      <c r="T600" s="199"/>
      <c r="AT600" s="193" t="s">
        <v>266</v>
      </c>
      <c r="AU600" s="193" t="s">
        <v>89</v>
      </c>
      <c r="AV600" s="14" t="s">
        <v>89</v>
      </c>
      <c r="AW600" s="14" t="s">
        <v>29</v>
      </c>
      <c r="AX600" s="14" t="s">
        <v>74</v>
      </c>
      <c r="AY600" s="193" t="s">
        <v>258</v>
      </c>
    </row>
    <row r="601" spans="2:51" s="14" customFormat="1" ht="11.25">
      <c r="B601" s="192"/>
      <c r="D601" s="185" t="s">
        <v>266</v>
      </c>
      <c r="E601" s="193" t="s">
        <v>1</v>
      </c>
      <c r="F601" s="194" t="s">
        <v>851</v>
      </c>
      <c r="H601" s="195">
        <v>3.12</v>
      </c>
      <c r="I601" s="196"/>
      <c r="L601" s="192"/>
      <c r="M601" s="197"/>
      <c r="N601" s="198"/>
      <c r="O601" s="198"/>
      <c r="P601" s="198"/>
      <c r="Q601" s="198"/>
      <c r="R601" s="198"/>
      <c r="S601" s="198"/>
      <c r="T601" s="199"/>
      <c r="AT601" s="193" t="s">
        <v>266</v>
      </c>
      <c r="AU601" s="193" t="s">
        <v>89</v>
      </c>
      <c r="AV601" s="14" t="s">
        <v>89</v>
      </c>
      <c r="AW601" s="14" t="s">
        <v>29</v>
      </c>
      <c r="AX601" s="14" t="s">
        <v>74</v>
      </c>
      <c r="AY601" s="193" t="s">
        <v>258</v>
      </c>
    </row>
    <row r="602" spans="2:51" s="13" customFormat="1" ht="11.25">
      <c r="B602" s="184"/>
      <c r="D602" s="185" t="s">
        <v>266</v>
      </c>
      <c r="E602" s="186" t="s">
        <v>1</v>
      </c>
      <c r="F602" s="187" t="s">
        <v>852</v>
      </c>
      <c r="H602" s="186" t="s">
        <v>1</v>
      </c>
      <c r="I602" s="188"/>
      <c r="L602" s="184"/>
      <c r="M602" s="189"/>
      <c r="N602" s="190"/>
      <c r="O602" s="190"/>
      <c r="P602" s="190"/>
      <c r="Q602" s="190"/>
      <c r="R602" s="190"/>
      <c r="S602" s="190"/>
      <c r="T602" s="191"/>
      <c r="AT602" s="186" t="s">
        <v>266</v>
      </c>
      <c r="AU602" s="186" t="s">
        <v>89</v>
      </c>
      <c r="AV602" s="13" t="s">
        <v>82</v>
      </c>
      <c r="AW602" s="13" t="s">
        <v>29</v>
      </c>
      <c r="AX602" s="13" t="s">
        <v>74</v>
      </c>
      <c r="AY602" s="186" t="s">
        <v>258</v>
      </c>
    </row>
    <row r="603" spans="2:51" s="14" customFormat="1" ht="11.25">
      <c r="B603" s="192"/>
      <c r="D603" s="185" t="s">
        <v>266</v>
      </c>
      <c r="E603" s="193" t="s">
        <v>1</v>
      </c>
      <c r="F603" s="194" t="s">
        <v>853</v>
      </c>
      <c r="H603" s="195">
        <v>10.965</v>
      </c>
      <c r="I603" s="196"/>
      <c r="L603" s="192"/>
      <c r="M603" s="197"/>
      <c r="N603" s="198"/>
      <c r="O603" s="198"/>
      <c r="P603" s="198"/>
      <c r="Q603" s="198"/>
      <c r="R603" s="198"/>
      <c r="S603" s="198"/>
      <c r="T603" s="199"/>
      <c r="AT603" s="193" t="s">
        <v>266</v>
      </c>
      <c r="AU603" s="193" t="s">
        <v>89</v>
      </c>
      <c r="AV603" s="14" t="s">
        <v>89</v>
      </c>
      <c r="AW603" s="14" t="s">
        <v>29</v>
      </c>
      <c r="AX603" s="14" t="s">
        <v>74</v>
      </c>
      <c r="AY603" s="193" t="s">
        <v>258</v>
      </c>
    </row>
    <row r="604" spans="2:51" s="14" customFormat="1" ht="11.25">
      <c r="B604" s="192"/>
      <c r="D604" s="185" t="s">
        <v>266</v>
      </c>
      <c r="E604" s="193" t="s">
        <v>1</v>
      </c>
      <c r="F604" s="194" t="s">
        <v>791</v>
      </c>
      <c r="H604" s="195">
        <v>-2.1</v>
      </c>
      <c r="I604" s="196"/>
      <c r="L604" s="192"/>
      <c r="M604" s="197"/>
      <c r="N604" s="198"/>
      <c r="O604" s="198"/>
      <c r="P604" s="198"/>
      <c r="Q604" s="198"/>
      <c r="R604" s="198"/>
      <c r="S604" s="198"/>
      <c r="T604" s="199"/>
      <c r="AT604" s="193" t="s">
        <v>266</v>
      </c>
      <c r="AU604" s="193" t="s">
        <v>89</v>
      </c>
      <c r="AV604" s="14" t="s">
        <v>89</v>
      </c>
      <c r="AW604" s="14" t="s">
        <v>29</v>
      </c>
      <c r="AX604" s="14" t="s">
        <v>74</v>
      </c>
      <c r="AY604" s="193" t="s">
        <v>258</v>
      </c>
    </row>
    <row r="605" spans="2:51" s="13" customFormat="1" ht="11.25">
      <c r="B605" s="184"/>
      <c r="D605" s="185" t="s">
        <v>266</v>
      </c>
      <c r="E605" s="186" t="s">
        <v>1</v>
      </c>
      <c r="F605" s="187" t="s">
        <v>854</v>
      </c>
      <c r="H605" s="186" t="s">
        <v>1</v>
      </c>
      <c r="I605" s="188"/>
      <c r="L605" s="184"/>
      <c r="M605" s="189"/>
      <c r="N605" s="190"/>
      <c r="O605" s="190"/>
      <c r="P605" s="190"/>
      <c r="Q605" s="190"/>
      <c r="R605" s="190"/>
      <c r="S605" s="190"/>
      <c r="T605" s="191"/>
      <c r="AT605" s="186" t="s">
        <v>266</v>
      </c>
      <c r="AU605" s="186" t="s">
        <v>89</v>
      </c>
      <c r="AV605" s="13" t="s">
        <v>82</v>
      </c>
      <c r="AW605" s="13" t="s">
        <v>29</v>
      </c>
      <c r="AX605" s="13" t="s">
        <v>74</v>
      </c>
      <c r="AY605" s="186" t="s">
        <v>258</v>
      </c>
    </row>
    <row r="606" spans="2:51" s="14" customFormat="1" ht="11.25">
      <c r="B606" s="192"/>
      <c r="D606" s="185" t="s">
        <v>266</v>
      </c>
      <c r="E606" s="193" t="s">
        <v>1</v>
      </c>
      <c r="F606" s="194" t="s">
        <v>855</v>
      </c>
      <c r="H606" s="195">
        <v>12.416</v>
      </c>
      <c r="I606" s="196"/>
      <c r="L606" s="192"/>
      <c r="M606" s="197"/>
      <c r="N606" s="198"/>
      <c r="O606" s="198"/>
      <c r="P606" s="198"/>
      <c r="Q606" s="198"/>
      <c r="R606" s="198"/>
      <c r="S606" s="198"/>
      <c r="T606" s="199"/>
      <c r="AT606" s="193" t="s">
        <v>266</v>
      </c>
      <c r="AU606" s="193" t="s">
        <v>89</v>
      </c>
      <c r="AV606" s="14" t="s">
        <v>89</v>
      </c>
      <c r="AW606" s="14" t="s">
        <v>29</v>
      </c>
      <c r="AX606" s="14" t="s">
        <v>74</v>
      </c>
      <c r="AY606" s="193" t="s">
        <v>258</v>
      </c>
    </row>
    <row r="607" spans="2:51" s="13" customFormat="1" ht="11.25">
      <c r="B607" s="184"/>
      <c r="D607" s="185" t="s">
        <v>266</v>
      </c>
      <c r="E607" s="186" t="s">
        <v>1</v>
      </c>
      <c r="F607" s="187" t="s">
        <v>856</v>
      </c>
      <c r="H607" s="186" t="s">
        <v>1</v>
      </c>
      <c r="I607" s="188"/>
      <c r="L607" s="184"/>
      <c r="M607" s="189"/>
      <c r="N607" s="190"/>
      <c r="O607" s="190"/>
      <c r="P607" s="190"/>
      <c r="Q607" s="190"/>
      <c r="R607" s="190"/>
      <c r="S607" s="190"/>
      <c r="T607" s="191"/>
      <c r="AT607" s="186" t="s">
        <v>266</v>
      </c>
      <c r="AU607" s="186" t="s">
        <v>89</v>
      </c>
      <c r="AV607" s="13" t="s">
        <v>82</v>
      </c>
      <c r="AW607" s="13" t="s">
        <v>29</v>
      </c>
      <c r="AX607" s="13" t="s">
        <v>74</v>
      </c>
      <c r="AY607" s="186" t="s">
        <v>258</v>
      </c>
    </row>
    <row r="608" spans="2:51" s="14" customFormat="1" ht="11.25">
      <c r="B608" s="192"/>
      <c r="D608" s="185" t="s">
        <v>266</v>
      </c>
      <c r="E608" s="193" t="s">
        <v>1</v>
      </c>
      <c r="F608" s="194" t="s">
        <v>857</v>
      </c>
      <c r="H608" s="195">
        <v>65.027000000000001</v>
      </c>
      <c r="I608" s="196"/>
      <c r="L608" s="192"/>
      <c r="M608" s="197"/>
      <c r="N608" s="198"/>
      <c r="O608" s="198"/>
      <c r="P608" s="198"/>
      <c r="Q608" s="198"/>
      <c r="R608" s="198"/>
      <c r="S608" s="198"/>
      <c r="T608" s="199"/>
      <c r="AT608" s="193" t="s">
        <v>266</v>
      </c>
      <c r="AU608" s="193" t="s">
        <v>89</v>
      </c>
      <c r="AV608" s="14" t="s">
        <v>89</v>
      </c>
      <c r="AW608" s="14" t="s">
        <v>29</v>
      </c>
      <c r="AX608" s="14" t="s">
        <v>74</v>
      </c>
      <c r="AY608" s="193" t="s">
        <v>258</v>
      </c>
    </row>
    <row r="609" spans="2:51" s="14" customFormat="1" ht="11.25">
      <c r="B609" s="192"/>
      <c r="D609" s="185" t="s">
        <v>266</v>
      </c>
      <c r="E609" s="193" t="s">
        <v>1</v>
      </c>
      <c r="F609" s="194" t="s">
        <v>858</v>
      </c>
      <c r="H609" s="195">
        <v>-3.74</v>
      </c>
      <c r="I609" s="196"/>
      <c r="L609" s="192"/>
      <c r="M609" s="197"/>
      <c r="N609" s="198"/>
      <c r="O609" s="198"/>
      <c r="P609" s="198"/>
      <c r="Q609" s="198"/>
      <c r="R609" s="198"/>
      <c r="S609" s="198"/>
      <c r="T609" s="199"/>
      <c r="AT609" s="193" t="s">
        <v>266</v>
      </c>
      <c r="AU609" s="193" t="s">
        <v>89</v>
      </c>
      <c r="AV609" s="14" t="s">
        <v>89</v>
      </c>
      <c r="AW609" s="14" t="s">
        <v>29</v>
      </c>
      <c r="AX609" s="14" t="s">
        <v>74</v>
      </c>
      <c r="AY609" s="193" t="s">
        <v>258</v>
      </c>
    </row>
    <row r="610" spans="2:51" s="14" customFormat="1" ht="11.25">
      <c r="B610" s="192"/>
      <c r="D610" s="185" t="s">
        <v>266</v>
      </c>
      <c r="E610" s="193" t="s">
        <v>1</v>
      </c>
      <c r="F610" s="194" t="s">
        <v>841</v>
      </c>
      <c r="H610" s="195">
        <v>-2.8559999999999999</v>
      </c>
      <c r="I610" s="196"/>
      <c r="L610" s="192"/>
      <c r="M610" s="197"/>
      <c r="N610" s="198"/>
      <c r="O610" s="198"/>
      <c r="P610" s="198"/>
      <c r="Q610" s="198"/>
      <c r="R610" s="198"/>
      <c r="S610" s="198"/>
      <c r="T610" s="199"/>
      <c r="AT610" s="193" t="s">
        <v>266</v>
      </c>
      <c r="AU610" s="193" t="s">
        <v>89</v>
      </c>
      <c r="AV610" s="14" t="s">
        <v>89</v>
      </c>
      <c r="AW610" s="14" t="s">
        <v>29</v>
      </c>
      <c r="AX610" s="14" t="s">
        <v>74</v>
      </c>
      <c r="AY610" s="193" t="s">
        <v>258</v>
      </c>
    </row>
    <row r="611" spans="2:51" s="14" customFormat="1" ht="11.25">
      <c r="B611" s="192"/>
      <c r="D611" s="185" t="s">
        <v>266</v>
      </c>
      <c r="E611" s="193" t="s">
        <v>1</v>
      </c>
      <c r="F611" s="194" t="s">
        <v>842</v>
      </c>
      <c r="H611" s="195">
        <v>1.149</v>
      </c>
      <c r="I611" s="196"/>
      <c r="L611" s="192"/>
      <c r="M611" s="197"/>
      <c r="N611" s="198"/>
      <c r="O611" s="198"/>
      <c r="P611" s="198"/>
      <c r="Q611" s="198"/>
      <c r="R611" s="198"/>
      <c r="S611" s="198"/>
      <c r="T611" s="199"/>
      <c r="AT611" s="193" t="s">
        <v>266</v>
      </c>
      <c r="AU611" s="193" t="s">
        <v>89</v>
      </c>
      <c r="AV611" s="14" t="s">
        <v>89</v>
      </c>
      <c r="AW611" s="14" t="s">
        <v>29</v>
      </c>
      <c r="AX611" s="14" t="s">
        <v>74</v>
      </c>
      <c r="AY611" s="193" t="s">
        <v>258</v>
      </c>
    </row>
    <row r="612" spans="2:51" s="13" customFormat="1" ht="11.25">
      <c r="B612" s="184"/>
      <c r="D612" s="185" t="s">
        <v>266</v>
      </c>
      <c r="E612" s="186" t="s">
        <v>1</v>
      </c>
      <c r="F612" s="187" t="s">
        <v>859</v>
      </c>
      <c r="H612" s="186" t="s">
        <v>1</v>
      </c>
      <c r="I612" s="188"/>
      <c r="L612" s="184"/>
      <c r="M612" s="189"/>
      <c r="N612" s="190"/>
      <c r="O612" s="190"/>
      <c r="P612" s="190"/>
      <c r="Q612" s="190"/>
      <c r="R612" s="190"/>
      <c r="S612" s="190"/>
      <c r="T612" s="191"/>
      <c r="AT612" s="186" t="s">
        <v>266</v>
      </c>
      <c r="AU612" s="186" t="s">
        <v>89</v>
      </c>
      <c r="AV612" s="13" t="s">
        <v>82</v>
      </c>
      <c r="AW612" s="13" t="s">
        <v>29</v>
      </c>
      <c r="AX612" s="13" t="s">
        <v>74</v>
      </c>
      <c r="AY612" s="186" t="s">
        <v>258</v>
      </c>
    </row>
    <row r="613" spans="2:51" s="14" customFormat="1" ht="11.25">
      <c r="B613" s="192"/>
      <c r="D613" s="185" t="s">
        <v>266</v>
      </c>
      <c r="E613" s="193" t="s">
        <v>1</v>
      </c>
      <c r="F613" s="194" t="s">
        <v>860</v>
      </c>
      <c r="H613" s="195">
        <v>56.444000000000003</v>
      </c>
      <c r="I613" s="196"/>
      <c r="L613" s="192"/>
      <c r="M613" s="197"/>
      <c r="N613" s="198"/>
      <c r="O613" s="198"/>
      <c r="P613" s="198"/>
      <c r="Q613" s="198"/>
      <c r="R613" s="198"/>
      <c r="S613" s="198"/>
      <c r="T613" s="199"/>
      <c r="AT613" s="193" t="s">
        <v>266</v>
      </c>
      <c r="AU613" s="193" t="s">
        <v>89</v>
      </c>
      <c r="AV613" s="14" t="s">
        <v>89</v>
      </c>
      <c r="AW613" s="14" t="s">
        <v>29</v>
      </c>
      <c r="AX613" s="14" t="s">
        <v>74</v>
      </c>
      <c r="AY613" s="193" t="s">
        <v>258</v>
      </c>
    </row>
    <row r="614" spans="2:51" s="14" customFormat="1" ht="11.25">
      <c r="B614" s="192"/>
      <c r="D614" s="185" t="s">
        <v>266</v>
      </c>
      <c r="E614" s="193" t="s">
        <v>1</v>
      </c>
      <c r="F614" s="194" t="s">
        <v>861</v>
      </c>
      <c r="H614" s="195">
        <v>-3.375</v>
      </c>
      <c r="I614" s="196"/>
      <c r="L614" s="192"/>
      <c r="M614" s="197"/>
      <c r="N614" s="198"/>
      <c r="O614" s="198"/>
      <c r="P614" s="198"/>
      <c r="Q614" s="198"/>
      <c r="R614" s="198"/>
      <c r="S614" s="198"/>
      <c r="T614" s="199"/>
      <c r="AT614" s="193" t="s">
        <v>266</v>
      </c>
      <c r="AU614" s="193" t="s">
        <v>89</v>
      </c>
      <c r="AV614" s="14" t="s">
        <v>89</v>
      </c>
      <c r="AW614" s="14" t="s">
        <v>29</v>
      </c>
      <c r="AX614" s="14" t="s">
        <v>74</v>
      </c>
      <c r="AY614" s="193" t="s">
        <v>258</v>
      </c>
    </row>
    <row r="615" spans="2:51" s="14" customFormat="1" ht="11.25">
      <c r="B615" s="192"/>
      <c r="D615" s="185" t="s">
        <v>266</v>
      </c>
      <c r="E615" s="193" t="s">
        <v>1</v>
      </c>
      <c r="F615" s="194" t="s">
        <v>862</v>
      </c>
      <c r="H615" s="195">
        <v>-3.4449999999999998</v>
      </c>
      <c r="I615" s="196"/>
      <c r="L615" s="192"/>
      <c r="M615" s="197"/>
      <c r="N615" s="198"/>
      <c r="O615" s="198"/>
      <c r="P615" s="198"/>
      <c r="Q615" s="198"/>
      <c r="R615" s="198"/>
      <c r="S615" s="198"/>
      <c r="T615" s="199"/>
      <c r="AT615" s="193" t="s">
        <v>266</v>
      </c>
      <c r="AU615" s="193" t="s">
        <v>89</v>
      </c>
      <c r="AV615" s="14" t="s">
        <v>89</v>
      </c>
      <c r="AW615" s="14" t="s">
        <v>29</v>
      </c>
      <c r="AX615" s="14" t="s">
        <v>74</v>
      </c>
      <c r="AY615" s="193" t="s">
        <v>258</v>
      </c>
    </row>
    <row r="616" spans="2:51" s="14" customFormat="1" ht="11.25">
      <c r="B616" s="192"/>
      <c r="D616" s="185" t="s">
        <v>266</v>
      </c>
      <c r="E616" s="193" t="s">
        <v>1</v>
      </c>
      <c r="F616" s="194" t="s">
        <v>863</v>
      </c>
      <c r="H616" s="195">
        <v>2.84</v>
      </c>
      <c r="I616" s="196"/>
      <c r="L616" s="192"/>
      <c r="M616" s="197"/>
      <c r="N616" s="198"/>
      <c r="O616" s="198"/>
      <c r="P616" s="198"/>
      <c r="Q616" s="198"/>
      <c r="R616" s="198"/>
      <c r="S616" s="198"/>
      <c r="T616" s="199"/>
      <c r="AT616" s="193" t="s">
        <v>266</v>
      </c>
      <c r="AU616" s="193" t="s">
        <v>89</v>
      </c>
      <c r="AV616" s="14" t="s">
        <v>89</v>
      </c>
      <c r="AW616" s="14" t="s">
        <v>29</v>
      </c>
      <c r="AX616" s="14" t="s">
        <v>74</v>
      </c>
      <c r="AY616" s="193" t="s">
        <v>258</v>
      </c>
    </row>
    <row r="617" spans="2:51" s="14" customFormat="1" ht="11.25">
      <c r="B617" s="192"/>
      <c r="D617" s="185" t="s">
        <v>266</v>
      </c>
      <c r="E617" s="193" t="s">
        <v>1</v>
      </c>
      <c r="F617" s="194" t="s">
        <v>864</v>
      </c>
      <c r="H617" s="195">
        <v>-2.5409999999999999</v>
      </c>
      <c r="I617" s="196"/>
      <c r="L617" s="192"/>
      <c r="M617" s="197"/>
      <c r="N617" s="198"/>
      <c r="O617" s="198"/>
      <c r="P617" s="198"/>
      <c r="Q617" s="198"/>
      <c r="R617" s="198"/>
      <c r="S617" s="198"/>
      <c r="T617" s="199"/>
      <c r="AT617" s="193" t="s">
        <v>266</v>
      </c>
      <c r="AU617" s="193" t="s">
        <v>89</v>
      </c>
      <c r="AV617" s="14" t="s">
        <v>89</v>
      </c>
      <c r="AW617" s="14" t="s">
        <v>29</v>
      </c>
      <c r="AX617" s="14" t="s">
        <v>74</v>
      </c>
      <c r="AY617" s="193" t="s">
        <v>258</v>
      </c>
    </row>
    <row r="618" spans="2:51" s="14" customFormat="1" ht="11.25">
      <c r="B618" s="192"/>
      <c r="D618" s="185" t="s">
        <v>266</v>
      </c>
      <c r="E618" s="193" t="s">
        <v>1</v>
      </c>
      <c r="F618" s="194" t="s">
        <v>865</v>
      </c>
      <c r="H618" s="195">
        <v>-2.6</v>
      </c>
      <c r="I618" s="196"/>
      <c r="L618" s="192"/>
      <c r="M618" s="197"/>
      <c r="N618" s="198"/>
      <c r="O618" s="198"/>
      <c r="P618" s="198"/>
      <c r="Q618" s="198"/>
      <c r="R618" s="198"/>
      <c r="S618" s="198"/>
      <c r="T618" s="199"/>
      <c r="AT618" s="193" t="s">
        <v>266</v>
      </c>
      <c r="AU618" s="193" t="s">
        <v>89</v>
      </c>
      <c r="AV618" s="14" t="s">
        <v>89</v>
      </c>
      <c r="AW618" s="14" t="s">
        <v>29</v>
      </c>
      <c r="AX618" s="14" t="s">
        <v>74</v>
      </c>
      <c r="AY618" s="193" t="s">
        <v>258</v>
      </c>
    </row>
    <row r="619" spans="2:51" s="14" customFormat="1" ht="11.25">
      <c r="B619" s="192"/>
      <c r="D619" s="185" t="s">
        <v>266</v>
      </c>
      <c r="E619" s="193" t="s">
        <v>1</v>
      </c>
      <c r="F619" s="194" t="s">
        <v>866</v>
      </c>
      <c r="H619" s="195">
        <v>2.9649999999999999</v>
      </c>
      <c r="I619" s="196"/>
      <c r="L619" s="192"/>
      <c r="M619" s="197"/>
      <c r="N619" s="198"/>
      <c r="O619" s="198"/>
      <c r="P619" s="198"/>
      <c r="Q619" s="198"/>
      <c r="R619" s="198"/>
      <c r="S619" s="198"/>
      <c r="T619" s="199"/>
      <c r="AT619" s="193" t="s">
        <v>266</v>
      </c>
      <c r="AU619" s="193" t="s">
        <v>89</v>
      </c>
      <c r="AV619" s="14" t="s">
        <v>89</v>
      </c>
      <c r="AW619" s="14" t="s">
        <v>29</v>
      </c>
      <c r="AX619" s="14" t="s">
        <v>74</v>
      </c>
      <c r="AY619" s="193" t="s">
        <v>258</v>
      </c>
    </row>
    <row r="620" spans="2:51" s="14" customFormat="1" ht="11.25">
      <c r="B620" s="192"/>
      <c r="D620" s="185" t="s">
        <v>266</v>
      </c>
      <c r="E620" s="193" t="s">
        <v>1</v>
      </c>
      <c r="F620" s="194" t="s">
        <v>867</v>
      </c>
      <c r="H620" s="195">
        <v>-2.4169999999999998</v>
      </c>
      <c r="I620" s="196"/>
      <c r="L620" s="192"/>
      <c r="M620" s="197"/>
      <c r="N620" s="198"/>
      <c r="O620" s="198"/>
      <c r="P620" s="198"/>
      <c r="Q620" s="198"/>
      <c r="R620" s="198"/>
      <c r="S620" s="198"/>
      <c r="T620" s="199"/>
      <c r="AT620" s="193" t="s">
        <v>266</v>
      </c>
      <c r="AU620" s="193" t="s">
        <v>89</v>
      </c>
      <c r="AV620" s="14" t="s">
        <v>89</v>
      </c>
      <c r="AW620" s="14" t="s">
        <v>29</v>
      </c>
      <c r="AX620" s="14" t="s">
        <v>74</v>
      </c>
      <c r="AY620" s="193" t="s">
        <v>258</v>
      </c>
    </row>
    <row r="621" spans="2:51" s="14" customFormat="1" ht="11.25">
      <c r="B621" s="192"/>
      <c r="D621" s="185" t="s">
        <v>266</v>
      </c>
      <c r="E621" s="193" t="s">
        <v>1</v>
      </c>
      <c r="F621" s="194" t="s">
        <v>868</v>
      </c>
      <c r="H621" s="195">
        <v>2.4209999999999998</v>
      </c>
      <c r="I621" s="196"/>
      <c r="L621" s="192"/>
      <c r="M621" s="197"/>
      <c r="N621" s="198"/>
      <c r="O621" s="198"/>
      <c r="P621" s="198"/>
      <c r="Q621" s="198"/>
      <c r="R621" s="198"/>
      <c r="S621" s="198"/>
      <c r="T621" s="199"/>
      <c r="AT621" s="193" t="s">
        <v>266</v>
      </c>
      <c r="AU621" s="193" t="s">
        <v>89</v>
      </c>
      <c r="AV621" s="14" t="s">
        <v>89</v>
      </c>
      <c r="AW621" s="14" t="s">
        <v>29</v>
      </c>
      <c r="AX621" s="14" t="s">
        <v>74</v>
      </c>
      <c r="AY621" s="193" t="s">
        <v>258</v>
      </c>
    </row>
    <row r="622" spans="2:51" s="14" customFormat="1" ht="11.25">
      <c r="B622" s="192"/>
      <c r="D622" s="185" t="s">
        <v>266</v>
      </c>
      <c r="E622" s="193" t="s">
        <v>1</v>
      </c>
      <c r="F622" s="194" t="s">
        <v>869</v>
      </c>
      <c r="H622" s="195">
        <v>-0.60599999999999998</v>
      </c>
      <c r="I622" s="196"/>
      <c r="L622" s="192"/>
      <c r="M622" s="197"/>
      <c r="N622" s="198"/>
      <c r="O622" s="198"/>
      <c r="P622" s="198"/>
      <c r="Q622" s="198"/>
      <c r="R622" s="198"/>
      <c r="S622" s="198"/>
      <c r="T622" s="199"/>
      <c r="AT622" s="193" t="s">
        <v>266</v>
      </c>
      <c r="AU622" s="193" t="s">
        <v>89</v>
      </c>
      <c r="AV622" s="14" t="s">
        <v>89</v>
      </c>
      <c r="AW622" s="14" t="s">
        <v>29</v>
      </c>
      <c r="AX622" s="14" t="s">
        <v>74</v>
      </c>
      <c r="AY622" s="193" t="s">
        <v>258</v>
      </c>
    </row>
    <row r="623" spans="2:51" s="13" customFormat="1" ht="11.25">
      <c r="B623" s="184"/>
      <c r="D623" s="185" t="s">
        <v>266</v>
      </c>
      <c r="E623" s="186" t="s">
        <v>1</v>
      </c>
      <c r="F623" s="187" t="s">
        <v>870</v>
      </c>
      <c r="H623" s="186" t="s">
        <v>1</v>
      </c>
      <c r="I623" s="188"/>
      <c r="L623" s="184"/>
      <c r="M623" s="189"/>
      <c r="N623" s="190"/>
      <c r="O623" s="190"/>
      <c r="P623" s="190"/>
      <c r="Q623" s="190"/>
      <c r="R623" s="190"/>
      <c r="S623" s="190"/>
      <c r="T623" s="191"/>
      <c r="AT623" s="186" t="s">
        <v>266</v>
      </c>
      <c r="AU623" s="186" t="s">
        <v>89</v>
      </c>
      <c r="AV623" s="13" t="s">
        <v>82</v>
      </c>
      <c r="AW623" s="13" t="s">
        <v>29</v>
      </c>
      <c r="AX623" s="13" t="s">
        <v>74</v>
      </c>
      <c r="AY623" s="186" t="s">
        <v>258</v>
      </c>
    </row>
    <row r="624" spans="2:51" s="14" customFormat="1" ht="11.25">
      <c r="B624" s="192"/>
      <c r="D624" s="185" t="s">
        <v>266</v>
      </c>
      <c r="E624" s="193" t="s">
        <v>1</v>
      </c>
      <c r="F624" s="194" t="s">
        <v>871</v>
      </c>
      <c r="H624" s="195">
        <v>9.9280000000000008</v>
      </c>
      <c r="I624" s="196"/>
      <c r="L624" s="192"/>
      <c r="M624" s="197"/>
      <c r="N624" s="198"/>
      <c r="O624" s="198"/>
      <c r="P624" s="198"/>
      <c r="Q624" s="198"/>
      <c r="R624" s="198"/>
      <c r="S624" s="198"/>
      <c r="T624" s="199"/>
      <c r="AT624" s="193" t="s">
        <v>266</v>
      </c>
      <c r="AU624" s="193" t="s">
        <v>89</v>
      </c>
      <c r="AV624" s="14" t="s">
        <v>89</v>
      </c>
      <c r="AW624" s="14" t="s">
        <v>29</v>
      </c>
      <c r="AX624" s="14" t="s">
        <v>74</v>
      </c>
      <c r="AY624" s="193" t="s">
        <v>258</v>
      </c>
    </row>
    <row r="625" spans="2:51" s="14" customFormat="1" ht="11.25">
      <c r="B625" s="192"/>
      <c r="D625" s="185" t="s">
        <v>266</v>
      </c>
      <c r="E625" s="193" t="s">
        <v>1</v>
      </c>
      <c r="F625" s="194" t="s">
        <v>865</v>
      </c>
      <c r="H625" s="195">
        <v>-2.6</v>
      </c>
      <c r="I625" s="196"/>
      <c r="L625" s="192"/>
      <c r="M625" s="197"/>
      <c r="N625" s="198"/>
      <c r="O625" s="198"/>
      <c r="P625" s="198"/>
      <c r="Q625" s="198"/>
      <c r="R625" s="198"/>
      <c r="S625" s="198"/>
      <c r="T625" s="199"/>
      <c r="AT625" s="193" t="s">
        <v>266</v>
      </c>
      <c r="AU625" s="193" t="s">
        <v>89</v>
      </c>
      <c r="AV625" s="14" t="s">
        <v>89</v>
      </c>
      <c r="AW625" s="14" t="s">
        <v>29</v>
      </c>
      <c r="AX625" s="14" t="s">
        <v>74</v>
      </c>
      <c r="AY625" s="193" t="s">
        <v>258</v>
      </c>
    </row>
    <row r="626" spans="2:51" s="14" customFormat="1" ht="11.25">
      <c r="B626" s="192"/>
      <c r="D626" s="185" t="s">
        <v>266</v>
      </c>
      <c r="E626" s="193" t="s">
        <v>1</v>
      </c>
      <c r="F626" s="194" t="s">
        <v>716</v>
      </c>
      <c r="H626" s="195">
        <v>-1.379</v>
      </c>
      <c r="I626" s="196"/>
      <c r="L626" s="192"/>
      <c r="M626" s="197"/>
      <c r="N626" s="198"/>
      <c r="O626" s="198"/>
      <c r="P626" s="198"/>
      <c r="Q626" s="198"/>
      <c r="R626" s="198"/>
      <c r="S626" s="198"/>
      <c r="T626" s="199"/>
      <c r="AT626" s="193" t="s">
        <v>266</v>
      </c>
      <c r="AU626" s="193" t="s">
        <v>89</v>
      </c>
      <c r="AV626" s="14" t="s">
        <v>89</v>
      </c>
      <c r="AW626" s="14" t="s">
        <v>29</v>
      </c>
      <c r="AX626" s="14" t="s">
        <v>74</v>
      </c>
      <c r="AY626" s="193" t="s">
        <v>258</v>
      </c>
    </row>
    <row r="627" spans="2:51" s="13" customFormat="1" ht="11.25">
      <c r="B627" s="184"/>
      <c r="D627" s="185" t="s">
        <v>266</v>
      </c>
      <c r="E627" s="186" t="s">
        <v>1</v>
      </c>
      <c r="F627" s="187" t="s">
        <v>729</v>
      </c>
      <c r="H627" s="186" t="s">
        <v>1</v>
      </c>
      <c r="I627" s="188"/>
      <c r="L627" s="184"/>
      <c r="M627" s="189"/>
      <c r="N627" s="190"/>
      <c r="O627" s="190"/>
      <c r="P627" s="190"/>
      <c r="Q627" s="190"/>
      <c r="R627" s="190"/>
      <c r="S627" s="190"/>
      <c r="T627" s="191"/>
      <c r="AT627" s="186" t="s">
        <v>266</v>
      </c>
      <c r="AU627" s="186" t="s">
        <v>89</v>
      </c>
      <c r="AV627" s="13" t="s">
        <v>82</v>
      </c>
      <c r="AW627" s="13" t="s">
        <v>29</v>
      </c>
      <c r="AX627" s="13" t="s">
        <v>74</v>
      </c>
      <c r="AY627" s="186" t="s">
        <v>258</v>
      </c>
    </row>
    <row r="628" spans="2:51" s="14" customFormat="1" ht="11.25">
      <c r="B628" s="192"/>
      <c r="D628" s="185" t="s">
        <v>266</v>
      </c>
      <c r="E628" s="193" t="s">
        <v>1</v>
      </c>
      <c r="F628" s="194" t="s">
        <v>872</v>
      </c>
      <c r="H628" s="195">
        <v>9.077</v>
      </c>
      <c r="I628" s="196"/>
      <c r="L628" s="192"/>
      <c r="M628" s="197"/>
      <c r="N628" s="198"/>
      <c r="O628" s="198"/>
      <c r="P628" s="198"/>
      <c r="Q628" s="198"/>
      <c r="R628" s="198"/>
      <c r="S628" s="198"/>
      <c r="T628" s="199"/>
      <c r="AT628" s="193" t="s">
        <v>266</v>
      </c>
      <c r="AU628" s="193" t="s">
        <v>89</v>
      </c>
      <c r="AV628" s="14" t="s">
        <v>89</v>
      </c>
      <c r="AW628" s="14" t="s">
        <v>29</v>
      </c>
      <c r="AX628" s="14" t="s">
        <v>74</v>
      </c>
      <c r="AY628" s="193" t="s">
        <v>258</v>
      </c>
    </row>
    <row r="629" spans="2:51" s="13" customFormat="1" ht="11.25">
      <c r="B629" s="184"/>
      <c r="D629" s="185" t="s">
        <v>266</v>
      </c>
      <c r="E629" s="186" t="s">
        <v>1</v>
      </c>
      <c r="F629" s="187" t="s">
        <v>735</v>
      </c>
      <c r="H629" s="186" t="s">
        <v>1</v>
      </c>
      <c r="I629" s="188"/>
      <c r="L629" s="184"/>
      <c r="M629" s="189"/>
      <c r="N629" s="190"/>
      <c r="O629" s="190"/>
      <c r="P629" s="190"/>
      <c r="Q629" s="190"/>
      <c r="R629" s="190"/>
      <c r="S629" s="190"/>
      <c r="T629" s="191"/>
      <c r="AT629" s="186" t="s">
        <v>266</v>
      </c>
      <c r="AU629" s="186" t="s">
        <v>89</v>
      </c>
      <c r="AV629" s="13" t="s">
        <v>82</v>
      </c>
      <c r="AW629" s="13" t="s">
        <v>29</v>
      </c>
      <c r="AX629" s="13" t="s">
        <v>74</v>
      </c>
      <c r="AY629" s="186" t="s">
        <v>258</v>
      </c>
    </row>
    <row r="630" spans="2:51" s="14" customFormat="1" ht="11.25">
      <c r="B630" s="192"/>
      <c r="D630" s="185" t="s">
        <v>266</v>
      </c>
      <c r="E630" s="193" t="s">
        <v>1</v>
      </c>
      <c r="F630" s="194" t="s">
        <v>873</v>
      </c>
      <c r="H630" s="195">
        <v>4.0919999999999996</v>
      </c>
      <c r="I630" s="196"/>
      <c r="L630" s="192"/>
      <c r="M630" s="197"/>
      <c r="N630" s="198"/>
      <c r="O630" s="198"/>
      <c r="P630" s="198"/>
      <c r="Q630" s="198"/>
      <c r="R630" s="198"/>
      <c r="S630" s="198"/>
      <c r="T630" s="199"/>
      <c r="AT630" s="193" t="s">
        <v>266</v>
      </c>
      <c r="AU630" s="193" t="s">
        <v>89</v>
      </c>
      <c r="AV630" s="14" t="s">
        <v>89</v>
      </c>
      <c r="AW630" s="14" t="s">
        <v>29</v>
      </c>
      <c r="AX630" s="14" t="s">
        <v>74</v>
      </c>
      <c r="AY630" s="193" t="s">
        <v>258</v>
      </c>
    </row>
    <row r="631" spans="2:51" s="13" customFormat="1" ht="11.25">
      <c r="B631" s="184"/>
      <c r="D631" s="185" t="s">
        <v>266</v>
      </c>
      <c r="E631" s="186" t="s">
        <v>1</v>
      </c>
      <c r="F631" s="187" t="s">
        <v>733</v>
      </c>
      <c r="H631" s="186" t="s">
        <v>1</v>
      </c>
      <c r="I631" s="188"/>
      <c r="L631" s="184"/>
      <c r="M631" s="189"/>
      <c r="N631" s="190"/>
      <c r="O631" s="190"/>
      <c r="P631" s="190"/>
      <c r="Q631" s="190"/>
      <c r="R631" s="190"/>
      <c r="S631" s="190"/>
      <c r="T631" s="191"/>
      <c r="AT631" s="186" t="s">
        <v>266</v>
      </c>
      <c r="AU631" s="186" t="s">
        <v>89</v>
      </c>
      <c r="AV631" s="13" t="s">
        <v>82</v>
      </c>
      <c r="AW631" s="13" t="s">
        <v>29</v>
      </c>
      <c r="AX631" s="13" t="s">
        <v>74</v>
      </c>
      <c r="AY631" s="186" t="s">
        <v>258</v>
      </c>
    </row>
    <row r="632" spans="2:51" s="14" customFormat="1" ht="11.25">
      <c r="B632" s="192"/>
      <c r="D632" s="185" t="s">
        <v>266</v>
      </c>
      <c r="E632" s="193" t="s">
        <v>1</v>
      </c>
      <c r="F632" s="194" t="s">
        <v>874</v>
      </c>
      <c r="H632" s="195">
        <v>5.0819999999999999</v>
      </c>
      <c r="I632" s="196"/>
      <c r="L632" s="192"/>
      <c r="M632" s="197"/>
      <c r="N632" s="198"/>
      <c r="O632" s="198"/>
      <c r="P632" s="198"/>
      <c r="Q632" s="198"/>
      <c r="R632" s="198"/>
      <c r="S632" s="198"/>
      <c r="T632" s="199"/>
      <c r="AT632" s="193" t="s">
        <v>266</v>
      </c>
      <c r="AU632" s="193" t="s">
        <v>89</v>
      </c>
      <c r="AV632" s="14" t="s">
        <v>89</v>
      </c>
      <c r="AW632" s="14" t="s">
        <v>29</v>
      </c>
      <c r="AX632" s="14" t="s">
        <v>74</v>
      </c>
      <c r="AY632" s="193" t="s">
        <v>258</v>
      </c>
    </row>
    <row r="633" spans="2:51" s="13" customFormat="1" ht="11.25">
      <c r="B633" s="184"/>
      <c r="D633" s="185" t="s">
        <v>266</v>
      </c>
      <c r="E633" s="186" t="s">
        <v>1</v>
      </c>
      <c r="F633" s="187" t="s">
        <v>522</v>
      </c>
      <c r="H633" s="186" t="s">
        <v>1</v>
      </c>
      <c r="I633" s="188"/>
      <c r="L633" s="184"/>
      <c r="M633" s="189"/>
      <c r="N633" s="190"/>
      <c r="O633" s="190"/>
      <c r="P633" s="190"/>
      <c r="Q633" s="190"/>
      <c r="R633" s="190"/>
      <c r="S633" s="190"/>
      <c r="T633" s="191"/>
      <c r="AT633" s="186" t="s">
        <v>266</v>
      </c>
      <c r="AU633" s="186" t="s">
        <v>89</v>
      </c>
      <c r="AV633" s="13" t="s">
        <v>82</v>
      </c>
      <c r="AW633" s="13" t="s">
        <v>29</v>
      </c>
      <c r="AX633" s="13" t="s">
        <v>74</v>
      </c>
      <c r="AY633" s="186" t="s">
        <v>258</v>
      </c>
    </row>
    <row r="634" spans="2:51" s="14" customFormat="1" ht="11.25">
      <c r="B634" s="192"/>
      <c r="D634" s="185" t="s">
        <v>266</v>
      </c>
      <c r="E634" s="193" t="s">
        <v>1</v>
      </c>
      <c r="F634" s="194" t="s">
        <v>875</v>
      </c>
      <c r="H634" s="195">
        <v>8.218</v>
      </c>
      <c r="I634" s="196"/>
      <c r="L634" s="192"/>
      <c r="M634" s="197"/>
      <c r="N634" s="198"/>
      <c r="O634" s="198"/>
      <c r="P634" s="198"/>
      <c r="Q634" s="198"/>
      <c r="R634" s="198"/>
      <c r="S634" s="198"/>
      <c r="T634" s="199"/>
      <c r="AT634" s="193" t="s">
        <v>266</v>
      </c>
      <c r="AU634" s="193" t="s">
        <v>89</v>
      </c>
      <c r="AV634" s="14" t="s">
        <v>89</v>
      </c>
      <c r="AW634" s="14" t="s">
        <v>29</v>
      </c>
      <c r="AX634" s="14" t="s">
        <v>74</v>
      </c>
      <c r="AY634" s="193" t="s">
        <v>258</v>
      </c>
    </row>
    <row r="635" spans="2:51" s="16" customFormat="1" ht="11.25">
      <c r="B635" s="218"/>
      <c r="D635" s="185" t="s">
        <v>266</v>
      </c>
      <c r="E635" s="219" t="s">
        <v>170</v>
      </c>
      <c r="F635" s="220" t="s">
        <v>665</v>
      </c>
      <c r="H635" s="221">
        <v>709.24800000000005</v>
      </c>
      <c r="I635" s="222"/>
      <c r="L635" s="218"/>
      <c r="M635" s="223"/>
      <c r="N635" s="224"/>
      <c r="O635" s="224"/>
      <c r="P635" s="224"/>
      <c r="Q635" s="224"/>
      <c r="R635" s="224"/>
      <c r="S635" s="224"/>
      <c r="T635" s="225"/>
      <c r="AT635" s="219" t="s">
        <v>266</v>
      </c>
      <c r="AU635" s="219" t="s">
        <v>89</v>
      </c>
      <c r="AV635" s="16" t="s">
        <v>272</v>
      </c>
      <c r="AW635" s="16" t="s">
        <v>29</v>
      </c>
      <c r="AX635" s="16" t="s">
        <v>74</v>
      </c>
      <c r="AY635" s="219" t="s">
        <v>258</v>
      </c>
    </row>
    <row r="636" spans="2:51" s="13" customFormat="1" ht="11.25">
      <c r="B636" s="184"/>
      <c r="D636" s="185" t="s">
        <v>266</v>
      </c>
      <c r="E636" s="186" t="s">
        <v>1</v>
      </c>
      <c r="F636" s="187" t="s">
        <v>876</v>
      </c>
      <c r="H636" s="186" t="s">
        <v>1</v>
      </c>
      <c r="I636" s="188"/>
      <c r="L636" s="184"/>
      <c r="M636" s="189"/>
      <c r="N636" s="190"/>
      <c r="O636" s="190"/>
      <c r="P636" s="190"/>
      <c r="Q636" s="190"/>
      <c r="R636" s="190"/>
      <c r="S636" s="190"/>
      <c r="T636" s="191"/>
      <c r="AT636" s="186" t="s">
        <v>266</v>
      </c>
      <c r="AU636" s="186" t="s">
        <v>89</v>
      </c>
      <c r="AV636" s="13" t="s">
        <v>82</v>
      </c>
      <c r="AW636" s="13" t="s">
        <v>29</v>
      </c>
      <c r="AX636" s="13" t="s">
        <v>74</v>
      </c>
      <c r="AY636" s="186" t="s">
        <v>258</v>
      </c>
    </row>
    <row r="637" spans="2:51" s="13" customFormat="1" ht="11.25">
      <c r="B637" s="184"/>
      <c r="D637" s="185" t="s">
        <v>266</v>
      </c>
      <c r="E637" s="186" t="s">
        <v>1</v>
      </c>
      <c r="F637" s="187" t="s">
        <v>777</v>
      </c>
      <c r="H637" s="186" t="s">
        <v>1</v>
      </c>
      <c r="I637" s="188"/>
      <c r="L637" s="184"/>
      <c r="M637" s="189"/>
      <c r="N637" s="190"/>
      <c r="O637" s="190"/>
      <c r="P637" s="190"/>
      <c r="Q637" s="190"/>
      <c r="R637" s="190"/>
      <c r="S637" s="190"/>
      <c r="T637" s="191"/>
      <c r="AT637" s="186" t="s">
        <v>266</v>
      </c>
      <c r="AU637" s="186" t="s">
        <v>89</v>
      </c>
      <c r="AV637" s="13" t="s">
        <v>82</v>
      </c>
      <c r="AW637" s="13" t="s">
        <v>29</v>
      </c>
      <c r="AX637" s="13" t="s">
        <v>74</v>
      </c>
      <c r="AY637" s="186" t="s">
        <v>258</v>
      </c>
    </row>
    <row r="638" spans="2:51" s="14" customFormat="1" ht="11.25">
      <c r="B638" s="192"/>
      <c r="D638" s="185" t="s">
        <v>266</v>
      </c>
      <c r="E638" s="193" t="s">
        <v>1</v>
      </c>
      <c r="F638" s="194" t="s">
        <v>877</v>
      </c>
      <c r="H638" s="195">
        <v>5.577</v>
      </c>
      <c r="I638" s="196"/>
      <c r="L638" s="192"/>
      <c r="M638" s="197"/>
      <c r="N638" s="198"/>
      <c r="O638" s="198"/>
      <c r="P638" s="198"/>
      <c r="Q638" s="198"/>
      <c r="R638" s="198"/>
      <c r="S638" s="198"/>
      <c r="T638" s="199"/>
      <c r="AT638" s="193" t="s">
        <v>266</v>
      </c>
      <c r="AU638" s="193" t="s">
        <v>89</v>
      </c>
      <c r="AV638" s="14" t="s">
        <v>89</v>
      </c>
      <c r="AW638" s="14" t="s">
        <v>29</v>
      </c>
      <c r="AX638" s="14" t="s">
        <v>74</v>
      </c>
      <c r="AY638" s="193" t="s">
        <v>258</v>
      </c>
    </row>
    <row r="639" spans="2:51" s="14" customFormat="1" ht="11.25">
      <c r="B639" s="192"/>
      <c r="D639" s="185" t="s">
        <v>266</v>
      </c>
      <c r="E639" s="193" t="s">
        <v>1</v>
      </c>
      <c r="F639" s="194" t="s">
        <v>878</v>
      </c>
      <c r="H639" s="195">
        <v>-2.9430000000000001</v>
      </c>
      <c r="I639" s="196"/>
      <c r="L639" s="192"/>
      <c r="M639" s="197"/>
      <c r="N639" s="198"/>
      <c r="O639" s="198"/>
      <c r="P639" s="198"/>
      <c r="Q639" s="198"/>
      <c r="R639" s="198"/>
      <c r="S639" s="198"/>
      <c r="T639" s="199"/>
      <c r="AT639" s="193" t="s">
        <v>266</v>
      </c>
      <c r="AU639" s="193" t="s">
        <v>89</v>
      </c>
      <c r="AV639" s="14" t="s">
        <v>89</v>
      </c>
      <c r="AW639" s="14" t="s">
        <v>29</v>
      </c>
      <c r="AX639" s="14" t="s">
        <v>74</v>
      </c>
      <c r="AY639" s="193" t="s">
        <v>258</v>
      </c>
    </row>
    <row r="640" spans="2:51" s="13" customFormat="1" ht="11.25">
      <c r="B640" s="184"/>
      <c r="D640" s="185" t="s">
        <v>266</v>
      </c>
      <c r="E640" s="186" t="s">
        <v>1</v>
      </c>
      <c r="F640" s="187" t="s">
        <v>781</v>
      </c>
      <c r="H640" s="186" t="s">
        <v>1</v>
      </c>
      <c r="I640" s="188"/>
      <c r="L640" s="184"/>
      <c r="M640" s="189"/>
      <c r="N640" s="190"/>
      <c r="O640" s="190"/>
      <c r="P640" s="190"/>
      <c r="Q640" s="190"/>
      <c r="R640" s="190"/>
      <c r="S640" s="190"/>
      <c r="T640" s="191"/>
      <c r="AT640" s="186" t="s">
        <v>266</v>
      </c>
      <c r="AU640" s="186" t="s">
        <v>89</v>
      </c>
      <c r="AV640" s="13" t="s">
        <v>82</v>
      </c>
      <c r="AW640" s="13" t="s">
        <v>29</v>
      </c>
      <c r="AX640" s="13" t="s">
        <v>74</v>
      </c>
      <c r="AY640" s="186" t="s">
        <v>258</v>
      </c>
    </row>
    <row r="641" spans="2:51" s="14" customFormat="1" ht="11.25">
      <c r="B641" s="192"/>
      <c r="D641" s="185" t="s">
        <v>266</v>
      </c>
      <c r="E641" s="193" t="s">
        <v>1</v>
      </c>
      <c r="F641" s="194" t="s">
        <v>877</v>
      </c>
      <c r="H641" s="195">
        <v>5.577</v>
      </c>
      <c r="I641" s="196"/>
      <c r="L641" s="192"/>
      <c r="M641" s="197"/>
      <c r="N641" s="198"/>
      <c r="O641" s="198"/>
      <c r="P641" s="198"/>
      <c r="Q641" s="198"/>
      <c r="R641" s="198"/>
      <c r="S641" s="198"/>
      <c r="T641" s="199"/>
      <c r="AT641" s="193" t="s">
        <v>266</v>
      </c>
      <c r="AU641" s="193" t="s">
        <v>89</v>
      </c>
      <c r="AV641" s="14" t="s">
        <v>89</v>
      </c>
      <c r="AW641" s="14" t="s">
        <v>29</v>
      </c>
      <c r="AX641" s="14" t="s">
        <v>74</v>
      </c>
      <c r="AY641" s="193" t="s">
        <v>258</v>
      </c>
    </row>
    <row r="642" spans="2:51" s="14" customFormat="1" ht="11.25">
      <c r="B642" s="192"/>
      <c r="D642" s="185" t="s">
        <v>266</v>
      </c>
      <c r="E642" s="193" t="s">
        <v>1</v>
      </c>
      <c r="F642" s="194" t="s">
        <v>878</v>
      </c>
      <c r="H642" s="195">
        <v>-2.9430000000000001</v>
      </c>
      <c r="I642" s="196"/>
      <c r="L642" s="192"/>
      <c r="M642" s="197"/>
      <c r="N642" s="198"/>
      <c r="O642" s="198"/>
      <c r="P642" s="198"/>
      <c r="Q642" s="198"/>
      <c r="R642" s="198"/>
      <c r="S642" s="198"/>
      <c r="T642" s="199"/>
      <c r="AT642" s="193" t="s">
        <v>266</v>
      </c>
      <c r="AU642" s="193" t="s">
        <v>89</v>
      </c>
      <c r="AV642" s="14" t="s">
        <v>89</v>
      </c>
      <c r="AW642" s="14" t="s">
        <v>29</v>
      </c>
      <c r="AX642" s="14" t="s">
        <v>74</v>
      </c>
      <c r="AY642" s="193" t="s">
        <v>258</v>
      </c>
    </row>
    <row r="643" spans="2:51" s="14" customFormat="1" ht="11.25">
      <c r="B643" s="192"/>
      <c r="D643" s="185" t="s">
        <v>266</v>
      </c>
      <c r="E643" s="193" t="s">
        <v>1</v>
      </c>
      <c r="F643" s="194" t="s">
        <v>879</v>
      </c>
      <c r="H643" s="195">
        <v>1.55</v>
      </c>
      <c r="I643" s="196"/>
      <c r="L643" s="192"/>
      <c r="M643" s="197"/>
      <c r="N643" s="198"/>
      <c r="O643" s="198"/>
      <c r="P643" s="198"/>
      <c r="Q643" s="198"/>
      <c r="R643" s="198"/>
      <c r="S643" s="198"/>
      <c r="T643" s="199"/>
      <c r="AT643" s="193" t="s">
        <v>266</v>
      </c>
      <c r="AU643" s="193" t="s">
        <v>89</v>
      </c>
      <c r="AV643" s="14" t="s">
        <v>89</v>
      </c>
      <c r="AW643" s="14" t="s">
        <v>29</v>
      </c>
      <c r="AX643" s="14" t="s">
        <v>74</v>
      </c>
      <c r="AY643" s="193" t="s">
        <v>258</v>
      </c>
    </row>
    <row r="644" spans="2:51" s="14" customFormat="1" ht="11.25">
      <c r="B644" s="192"/>
      <c r="D644" s="185" t="s">
        <v>266</v>
      </c>
      <c r="E644" s="193" t="s">
        <v>1</v>
      </c>
      <c r="F644" s="194" t="s">
        <v>880</v>
      </c>
      <c r="H644" s="195">
        <v>12.739000000000001</v>
      </c>
      <c r="I644" s="196"/>
      <c r="L644" s="192"/>
      <c r="M644" s="197"/>
      <c r="N644" s="198"/>
      <c r="O644" s="198"/>
      <c r="P644" s="198"/>
      <c r="Q644" s="198"/>
      <c r="R644" s="198"/>
      <c r="S644" s="198"/>
      <c r="T644" s="199"/>
      <c r="AT644" s="193" t="s">
        <v>266</v>
      </c>
      <c r="AU644" s="193" t="s">
        <v>89</v>
      </c>
      <c r="AV644" s="14" t="s">
        <v>89</v>
      </c>
      <c r="AW644" s="14" t="s">
        <v>29</v>
      </c>
      <c r="AX644" s="14" t="s">
        <v>74</v>
      </c>
      <c r="AY644" s="193" t="s">
        <v>258</v>
      </c>
    </row>
    <row r="645" spans="2:51" s="14" customFormat="1" ht="11.25">
      <c r="B645" s="192"/>
      <c r="D645" s="185" t="s">
        <v>266</v>
      </c>
      <c r="E645" s="193" t="s">
        <v>1</v>
      </c>
      <c r="F645" s="194" t="s">
        <v>881</v>
      </c>
      <c r="H645" s="195">
        <v>-5.1449999999999996</v>
      </c>
      <c r="I645" s="196"/>
      <c r="L645" s="192"/>
      <c r="M645" s="197"/>
      <c r="N645" s="198"/>
      <c r="O645" s="198"/>
      <c r="P645" s="198"/>
      <c r="Q645" s="198"/>
      <c r="R645" s="198"/>
      <c r="S645" s="198"/>
      <c r="T645" s="199"/>
      <c r="AT645" s="193" t="s">
        <v>266</v>
      </c>
      <c r="AU645" s="193" t="s">
        <v>89</v>
      </c>
      <c r="AV645" s="14" t="s">
        <v>89</v>
      </c>
      <c r="AW645" s="14" t="s">
        <v>29</v>
      </c>
      <c r="AX645" s="14" t="s">
        <v>74</v>
      </c>
      <c r="AY645" s="193" t="s">
        <v>258</v>
      </c>
    </row>
    <row r="646" spans="2:51" s="14" customFormat="1" ht="11.25">
      <c r="B646" s="192"/>
      <c r="D646" s="185" t="s">
        <v>266</v>
      </c>
      <c r="E646" s="193" t="s">
        <v>1</v>
      </c>
      <c r="F646" s="194" t="s">
        <v>882</v>
      </c>
      <c r="H646" s="195">
        <v>3.105</v>
      </c>
      <c r="I646" s="196"/>
      <c r="L646" s="192"/>
      <c r="M646" s="197"/>
      <c r="N646" s="198"/>
      <c r="O646" s="198"/>
      <c r="P646" s="198"/>
      <c r="Q646" s="198"/>
      <c r="R646" s="198"/>
      <c r="S646" s="198"/>
      <c r="T646" s="199"/>
      <c r="AT646" s="193" t="s">
        <v>266</v>
      </c>
      <c r="AU646" s="193" t="s">
        <v>89</v>
      </c>
      <c r="AV646" s="14" t="s">
        <v>89</v>
      </c>
      <c r="AW646" s="14" t="s">
        <v>29</v>
      </c>
      <c r="AX646" s="14" t="s">
        <v>74</v>
      </c>
      <c r="AY646" s="193" t="s">
        <v>258</v>
      </c>
    </row>
    <row r="647" spans="2:51" s="13" customFormat="1" ht="11.25">
      <c r="B647" s="184"/>
      <c r="D647" s="185" t="s">
        <v>266</v>
      </c>
      <c r="E647" s="186" t="s">
        <v>1</v>
      </c>
      <c r="F647" s="187" t="s">
        <v>788</v>
      </c>
      <c r="H647" s="186" t="s">
        <v>1</v>
      </c>
      <c r="I647" s="188"/>
      <c r="L647" s="184"/>
      <c r="M647" s="189"/>
      <c r="N647" s="190"/>
      <c r="O647" s="190"/>
      <c r="P647" s="190"/>
      <c r="Q647" s="190"/>
      <c r="R647" s="190"/>
      <c r="S647" s="190"/>
      <c r="T647" s="191"/>
      <c r="AT647" s="186" t="s">
        <v>266</v>
      </c>
      <c r="AU647" s="186" t="s">
        <v>89</v>
      </c>
      <c r="AV647" s="13" t="s">
        <v>82</v>
      </c>
      <c r="AW647" s="13" t="s">
        <v>29</v>
      </c>
      <c r="AX647" s="13" t="s">
        <v>74</v>
      </c>
      <c r="AY647" s="186" t="s">
        <v>258</v>
      </c>
    </row>
    <row r="648" spans="2:51" s="14" customFormat="1" ht="11.25">
      <c r="B648" s="192"/>
      <c r="D648" s="185" t="s">
        <v>266</v>
      </c>
      <c r="E648" s="193" t="s">
        <v>1</v>
      </c>
      <c r="F648" s="194" t="s">
        <v>883</v>
      </c>
      <c r="H648" s="195">
        <v>1.3779999999999999</v>
      </c>
      <c r="I648" s="196"/>
      <c r="L648" s="192"/>
      <c r="M648" s="197"/>
      <c r="N648" s="198"/>
      <c r="O648" s="198"/>
      <c r="P648" s="198"/>
      <c r="Q648" s="198"/>
      <c r="R648" s="198"/>
      <c r="S648" s="198"/>
      <c r="T648" s="199"/>
      <c r="AT648" s="193" t="s">
        <v>266</v>
      </c>
      <c r="AU648" s="193" t="s">
        <v>89</v>
      </c>
      <c r="AV648" s="14" t="s">
        <v>89</v>
      </c>
      <c r="AW648" s="14" t="s">
        <v>29</v>
      </c>
      <c r="AX648" s="14" t="s">
        <v>74</v>
      </c>
      <c r="AY648" s="193" t="s">
        <v>258</v>
      </c>
    </row>
    <row r="649" spans="2:51" s="13" customFormat="1" ht="11.25">
      <c r="B649" s="184"/>
      <c r="D649" s="185" t="s">
        <v>266</v>
      </c>
      <c r="E649" s="186" t="s">
        <v>1</v>
      </c>
      <c r="F649" s="187" t="s">
        <v>800</v>
      </c>
      <c r="H649" s="186" t="s">
        <v>1</v>
      </c>
      <c r="I649" s="188"/>
      <c r="L649" s="184"/>
      <c r="M649" s="189"/>
      <c r="N649" s="190"/>
      <c r="O649" s="190"/>
      <c r="P649" s="190"/>
      <c r="Q649" s="190"/>
      <c r="R649" s="190"/>
      <c r="S649" s="190"/>
      <c r="T649" s="191"/>
      <c r="AT649" s="186" t="s">
        <v>266</v>
      </c>
      <c r="AU649" s="186" t="s">
        <v>89</v>
      </c>
      <c r="AV649" s="13" t="s">
        <v>82</v>
      </c>
      <c r="AW649" s="13" t="s">
        <v>29</v>
      </c>
      <c r="AX649" s="13" t="s">
        <v>74</v>
      </c>
      <c r="AY649" s="186" t="s">
        <v>258</v>
      </c>
    </row>
    <row r="650" spans="2:51" s="14" customFormat="1" ht="11.25">
      <c r="B650" s="192"/>
      <c r="D650" s="185" t="s">
        <v>266</v>
      </c>
      <c r="E650" s="193" t="s">
        <v>1</v>
      </c>
      <c r="F650" s="194" t="s">
        <v>759</v>
      </c>
      <c r="H650" s="195">
        <v>0.9</v>
      </c>
      <c r="I650" s="196"/>
      <c r="L650" s="192"/>
      <c r="M650" s="197"/>
      <c r="N650" s="198"/>
      <c r="O650" s="198"/>
      <c r="P650" s="198"/>
      <c r="Q650" s="198"/>
      <c r="R650" s="198"/>
      <c r="S650" s="198"/>
      <c r="T650" s="199"/>
      <c r="AT650" s="193" t="s">
        <v>266</v>
      </c>
      <c r="AU650" s="193" t="s">
        <v>89</v>
      </c>
      <c r="AV650" s="14" t="s">
        <v>89</v>
      </c>
      <c r="AW650" s="14" t="s">
        <v>29</v>
      </c>
      <c r="AX650" s="14" t="s">
        <v>74</v>
      </c>
      <c r="AY650" s="193" t="s">
        <v>258</v>
      </c>
    </row>
    <row r="651" spans="2:51" s="13" customFormat="1" ht="11.25">
      <c r="B651" s="184"/>
      <c r="D651" s="185" t="s">
        <v>266</v>
      </c>
      <c r="E651" s="186" t="s">
        <v>1</v>
      </c>
      <c r="F651" s="187" t="s">
        <v>795</v>
      </c>
      <c r="H651" s="186" t="s">
        <v>1</v>
      </c>
      <c r="I651" s="188"/>
      <c r="L651" s="184"/>
      <c r="M651" s="189"/>
      <c r="N651" s="190"/>
      <c r="O651" s="190"/>
      <c r="P651" s="190"/>
      <c r="Q651" s="190"/>
      <c r="R651" s="190"/>
      <c r="S651" s="190"/>
      <c r="T651" s="191"/>
      <c r="AT651" s="186" t="s">
        <v>266</v>
      </c>
      <c r="AU651" s="186" t="s">
        <v>89</v>
      </c>
      <c r="AV651" s="13" t="s">
        <v>82</v>
      </c>
      <c r="AW651" s="13" t="s">
        <v>29</v>
      </c>
      <c r="AX651" s="13" t="s">
        <v>74</v>
      </c>
      <c r="AY651" s="186" t="s">
        <v>258</v>
      </c>
    </row>
    <row r="652" spans="2:51" s="14" customFormat="1" ht="11.25">
      <c r="B652" s="192"/>
      <c r="D652" s="185" t="s">
        <v>266</v>
      </c>
      <c r="E652" s="193" t="s">
        <v>1</v>
      </c>
      <c r="F652" s="194" t="s">
        <v>884</v>
      </c>
      <c r="H652" s="195">
        <v>2.2040000000000002</v>
      </c>
      <c r="I652" s="196"/>
      <c r="L652" s="192"/>
      <c r="M652" s="197"/>
      <c r="N652" s="198"/>
      <c r="O652" s="198"/>
      <c r="P652" s="198"/>
      <c r="Q652" s="198"/>
      <c r="R652" s="198"/>
      <c r="S652" s="198"/>
      <c r="T652" s="199"/>
      <c r="AT652" s="193" t="s">
        <v>266</v>
      </c>
      <c r="AU652" s="193" t="s">
        <v>89</v>
      </c>
      <c r="AV652" s="14" t="s">
        <v>89</v>
      </c>
      <c r="AW652" s="14" t="s">
        <v>29</v>
      </c>
      <c r="AX652" s="14" t="s">
        <v>74</v>
      </c>
      <c r="AY652" s="193" t="s">
        <v>258</v>
      </c>
    </row>
    <row r="653" spans="2:51" s="13" customFormat="1" ht="11.25">
      <c r="B653" s="184"/>
      <c r="D653" s="185" t="s">
        <v>266</v>
      </c>
      <c r="E653" s="186" t="s">
        <v>1</v>
      </c>
      <c r="F653" s="187" t="s">
        <v>548</v>
      </c>
      <c r="H653" s="186" t="s">
        <v>1</v>
      </c>
      <c r="I653" s="188"/>
      <c r="L653" s="184"/>
      <c r="M653" s="189"/>
      <c r="N653" s="190"/>
      <c r="O653" s="190"/>
      <c r="P653" s="190"/>
      <c r="Q653" s="190"/>
      <c r="R653" s="190"/>
      <c r="S653" s="190"/>
      <c r="T653" s="191"/>
      <c r="AT653" s="186" t="s">
        <v>266</v>
      </c>
      <c r="AU653" s="186" t="s">
        <v>89</v>
      </c>
      <c r="AV653" s="13" t="s">
        <v>82</v>
      </c>
      <c r="AW653" s="13" t="s">
        <v>29</v>
      </c>
      <c r="AX653" s="13" t="s">
        <v>74</v>
      </c>
      <c r="AY653" s="186" t="s">
        <v>258</v>
      </c>
    </row>
    <row r="654" spans="2:51" s="14" customFormat="1" ht="11.25">
      <c r="B654" s="192"/>
      <c r="D654" s="185" t="s">
        <v>266</v>
      </c>
      <c r="E654" s="193" t="s">
        <v>1</v>
      </c>
      <c r="F654" s="194" t="s">
        <v>885</v>
      </c>
      <c r="H654" s="195">
        <v>11.82</v>
      </c>
      <c r="I654" s="196"/>
      <c r="L654" s="192"/>
      <c r="M654" s="197"/>
      <c r="N654" s="198"/>
      <c r="O654" s="198"/>
      <c r="P654" s="198"/>
      <c r="Q654" s="198"/>
      <c r="R654" s="198"/>
      <c r="S654" s="198"/>
      <c r="T654" s="199"/>
      <c r="AT654" s="193" t="s">
        <v>266</v>
      </c>
      <c r="AU654" s="193" t="s">
        <v>89</v>
      </c>
      <c r="AV654" s="14" t="s">
        <v>89</v>
      </c>
      <c r="AW654" s="14" t="s">
        <v>29</v>
      </c>
      <c r="AX654" s="14" t="s">
        <v>74</v>
      </c>
      <c r="AY654" s="193" t="s">
        <v>258</v>
      </c>
    </row>
    <row r="655" spans="2:51" s="14" customFormat="1" ht="11.25">
      <c r="B655" s="192"/>
      <c r="D655" s="185" t="s">
        <v>266</v>
      </c>
      <c r="E655" s="193" t="s">
        <v>1</v>
      </c>
      <c r="F655" s="194" t="s">
        <v>886</v>
      </c>
      <c r="H655" s="195">
        <v>0.85599999999999998</v>
      </c>
      <c r="I655" s="196"/>
      <c r="L655" s="192"/>
      <c r="M655" s="197"/>
      <c r="N655" s="198"/>
      <c r="O655" s="198"/>
      <c r="P655" s="198"/>
      <c r="Q655" s="198"/>
      <c r="R655" s="198"/>
      <c r="S655" s="198"/>
      <c r="T655" s="199"/>
      <c r="AT655" s="193" t="s">
        <v>266</v>
      </c>
      <c r="AU655" s="193" t="s">
        <v>89</v>
      </c>
      <c r="AV655" s="14" t="s">
        <v>89</v>
      </c>
      <c r="AW655" s="14" t="s">
        <v>29</v>
      </c>
      <c r="AX655" s="14" t="s">
        <v>74</v>
      </c>
      <c r="AY655" s="193" t="s">
        <v>258</v>
      </c>
    </row>
    <row r="656" spans="2:51" s="14" customFormat="1" ht="11.25">
      <c r="B656" s="192"/>
      <c r="D656" s="185" t="s">
        <v>266</v>
      </c>
      <c r="E656" s="193" t="s">
        <v>1</v>
      </c>
      <c r="F656" s="194" t="s">
        <v>887</v>
      </c>
      <c r="H656" s="195">
        <v>2.1139999999999999</v>
      </c>
      <c r="I656" s="196"/>
      <c r="L656" s="192"/>
      <c r="M656" s="197"/>
      <c r="N656" s="198"/>
      <c r="O656" s="198"/>
      <c r="P656" s="198"/>
      <c r="Q656" s="198"/>
      <c r="R656" s="198"/>
      <c r="S656" s="198"/>
      <c r="T656" s="199"/>
      <c r="AT656" s="193" t="s">
        <v>266</v>
      </c>
      <c r="AU656" s="193" t="s">
        <v>89</v>
      </c>
      <c r="AV656" s="14" t="s">
        <v>89</v>
      </c>
      <c r="AW656" s="14" t="s">
        <v>29</v>
      </c>
      <c r="AX656" s="14" t="s">
        <v>74</v>
      </c>
      <c r="AY656" s="193" t="s">
        <v>258</v>
      </c>
    </row>
    <row r="657" spans="2:51" s="13" customFormat="1" ht="11.25">
      <c r="B657" s="184"/>
      <c r="D657" s="185" t="s">
        <v>266</v>
      </c>
      <c r="E657" s="186" t="s">
        <v>1</v>
      </c>
      <c r="F657" s="187" t="s">
        <v>888</v>
      </c>
      <c r="H657" s="186" t="s">
        <v>1</v>
      </c>
      <c r="I657" s="188"/>
      <c r="L657" s="184"/>
      <c r="M657" s="189"/>
      <c r="N657" s="190"/>
      <c r="O657" s="190"/>
      <c r="P657" s="190"/>
      <c r="Q657" s="190"/>
      <c r="R657" s="190"/>
      <c r="S657" s="190"/>
      <c r="T657" s="191"/>
      <c r="AT657" s="186" t="s">
        <v>266</v>
      </c>
      <c r="AU657" s="186" t="s">
        <v>89</v>
      </c>
      <c r="AV657" s="13" t="s">
        <v>82</v>
      </c>
      <c r="AW657" s="13" t="s">
        <v>29</v>
      </c>
      <c r="AX657" s="13" t="s">
        <v>74</v>
      </c>
      <c r="AY657" s="186" t="s">
        <v>258</v>
      </c>
    </row>
    <row r="658" spans="2:51" s="14" customFormat="1" ht="11.25">
      <c r="B658" s="192"/>
      <c r="D658" s="185" t="s">
        <v>266</v>
      </c>
      <c r="E658" s="193" t="s">
        <v>1</v>
      </c>
      <c r="F658" s="194" t="s">
        <v>760</v>
      </c>
      <c r="H658" s="195">
        <v>1.845</v>
      </c>
      <c r="I658" s="196"/>
      <c r="L658" s="192"/>
      <c r="M658" s="197"/>
      <c r="N658" s="198"/>
      <c r="O658" s="198"/>
      <c r="P658" s="198"/>
      <c r="Q658" s="198"/>
      <c r="R658" s="198"/>
      <c r="S658" s="198"/>
      <c r="T658" s="199"/>
      <c r="AT658" s="193" t="s">
        <v>266</v>
      </c>
      <c r="AU658" s="193" t="s">
        <v>89</v>
      </c>
      <c r="AV658" s="14" t="s">
        <v>89</v>
      </c>
      <c r="AW658" s="14" t="s">
        <v>29</v>
      </c>
      <c r="AX658" s="14" t="s">
        <v>74</v>
      </c>
      <c r="AY658" s="193" t="s">
        <v>258</v>
      </c>
    </row>
    <row r="659" spans="2:51" s="13" customFormat="1" ht="11.25">
      <c r="B659" s="184"/>
      <c r="D659" s="185" t="s">
        <v>266</v>
      </c>
      <c r="E659" s="186" t="s">
        <v>1</v>
      </c>
      <c r="F659" s="187" t="s">
        <v>889</v>
      </c>
      <c r="H659" s="186" t="s">
        <v>1</v>
      </c>
      <c r="I659" s="188"/>
      <c r="L659" s="184"/>
      <c r="M659" s="189"/>
      <c r="N659" s="190"/>
      <c r="O659" s="190"/>
      <c r="P659" s="190"/>
      <c r="Q659" s="190"/>
      <c r="R659" s="190"/>
      <c r="S659" s="190"/>
      <c r="T659" s="191"/>
      <c r="AT659" s="186" t="s">
        <v>266</v>
      </c>
      <c r="AU659" s="186" t="s">
        <v>89</v>
      </c>
      <c r="AV659" s="13" t="s">
        <v>82</v>
      </c>
      <c r="AW659" s="13" t="s">
        <v>29</v>
      </c>
      <c r="AX659" s="13" t="s">
        <v>74</v>
      </c>
      <c r="AY659" s="186" t="s">
        <v>258</v>
      </c>
    </row>
    <row r="660" spans="2:51" s="14" customFormat="1" ht="11.25">
      <c r="B660" s="192"/>
      <c r="D660" s="185" t="s">
        <v>266</v>
      </c>
      <c r="E660" s="193" t="s">
        <v>1</v>
      </c>
      <c r="F660" s="194" t="s">
        <v>880</v>
      </c>
      <c r="H660" s="195">
        <v>12.739000000000001</v>
      </c>
      <c r="I660" s="196"/>
      <c r="L660" s="192"/>
      <c r="M660" s="197"/>
      <c r="N660" s="198"/>
      <c r="O660" s="198"/>
      <c r="P660" s="198"/>
      <c r="Q660" s="198"/>
      <c r="R660" s="198"/>
      <c r="S660" s="198"/>
      <c r="T660" s="199"/>
      <c r="AT660" s="193" t="s">
        <v>266</v>
      </c>
      <c r="AU660" s="193" t="s">
        <v>89</v>
      </c>
      <c r="AV660" s="14" t="s">
        <v>89</v>
      </c>
      <c r="AW660" s="14" t="s">
        <v>29</v>
      </c>
      <c r="AX660" s="14" t="s">
        <v>74</v>
      </c>
      <c r="AY660" s="193" t="s">
        <v>258</v>
      </c>
    </row>
    <row r="661" spans="2:51" s="14" customFormat="1" ht="11.25">
      <c r="B661" s="192"/>
      <c r="D661" s="185" t="s">
        <v>266</v>
      </c>
      <c r="E661" s="193" t="s">
        <v>1</v>
      </c>
      <c r="F661" s="194" t="s">
        <v>881</v>
      </c>
      <c r="H661" s="195">
        <v>-5.1449999999999996</v>
      </c>
      <c r="I661" s="196"/>
      <c r="L661" s="192"/>
      <c r="M661" s="197"/>
      <c r="N661" s="198"/>
      <c r="O661" s="198"/>
      <c r="P661" s="198"/>
      <c r="Q661" s="198"/>
      <c r="R661" s="198"/>
      <c r="S661" s="198"/>
      <c r="T661" s="199"/>
      <c r="AT661" s="193" t="s">
        <v>266</v>
      </c>
      <c r="AU661" s="193" t="s">
        <v>89</v>
      </c>
      <c r="AV661" s="14" t="s">
        <v>89</v>
      </c>
      <c r="AW661" s="14" t="s">
        <v>29</v>
      </c>
      <c r="AX661" s="14" t="s">
        <v>74</v>
      </c>
      <c r="AY661" s="193" t="s">
        <v>258</v>
      </c>
    </row>
    <row r="662" spans="2:51" s="13" customFormat="1" ht="11.25">
      <c r="B662" s="184"/>
      <c r="D662" s="185" t="s">
        <v>266</v>
      </c>
      <c r="E662" s="186" t="s">
        <v>1</v>
      </c>
      <c r="F662" s="187" t="s">
        <v>890</v>
      </c>
      <c r="H662" s="186" t="s">
        <v>1</v>
      </c>
      <c r="I662" s="188"/>
      <c r="L662" s="184"/>
      <c r="M662" s="189"/>
      <c r="N662" s="190"/>
      <c r="O662" s="190"/>
      <c r="P662" s="190"/>
      <c r="Q662" s="190"/>
      <c r="R662" s="190"/>
      <c r="S662" s="190"/>
      <c r="T662" s="191"/>
      <c r="AT662" s="186" t="s">
        <v>266</v>
      </c>
      <c r="AU662" s="186" t="s">
        <v>89</v>
      </c>
      <c r="AV662" s="13" t="s">
        <v>82</v>
      </c>
      <c r="AW662" s="13" t="s">
        <v>29</v>
      </c>
      <c r="AX662" s="13" t="s">
        <v>74</v>
      </c>
      <c r="AY662" s="186" t="s">
        <v>258</v>
      </c>
    </row>
    <row r="663" spans="2:51" s="14" customFormat="1" ht="11.25">
      <c r="B663" s="192"/>
      <c r="D663" s="185" t="s">
        <v>266</v>
      </c>
      <c r="E663" s="193" t="s">
        <v>1</v>
      </c>
      <c r="F663" s="194" t="s">
        <v>765</v>
      </c>
      <c r="H663" s="195">
        <v>1.1819999999999999</v>
      </c>
      <c r="I663" s="196"/>
      <c r="L663" s="192"/>
      <c r="M663" s="197"/>
      <c r="N663" s="198"/>
      <c r="O663" s="198"/>
      <c r="P663" s="198"/>
      <c r="Q663" s="198"/>
      <c r="R663" s="198"/>
      <c r="S663" s="198"/>
      <c r="T663" s="199"/>
      <c r="AT663" s="193" t="s">
        <v>266</v>
      </c>
      <c r="AU663" s="193" t="s">
        <v>89</v>
      </c>
      <c r="AV663" s="14" t="s">
        <v>89</v>
      </c>
      <c r="AW663" s="14" t="s">
        <v>29</v>
      </c>
      <c r="AX663" s="14" t="s">
        <v>74</v>
      </c>
      <c r="AY663" s="193" t="s">
        <v>258</v>
      </c>
    </row>
    <row r="664" spans="2:51" s="13" customFormat="1" ht="11.25">
      <c r="B664" s="184"/>
      <c r="D664" s="185" t="s">
        <v>266</v>
      </c>
      <c r="E664" s="186" t="s">
        <v>1</v>
      </c>
      <c r="F664" s="187" t="s">
        <v>843</v>
      </c>
      <c r="H664" s="186" t="s">
        <v>1</v>
      </c>
      <c r="I664" s="188"/>
      <c r="L664" s="184"/>
      <c r="M664" s="189"/>
      <c r="N664" s="190"/>
      <c r="O664" s="190"/>
      <c r="P664" s="190"/>
      <c r="Q664" s="190"/>
      <c r="R664" s="190"/>
      <c r="S664" s="190"/>
      <c r="T664" s="191"/>
      <c r="AT664" s="186" t="s">
        <v>266</v>
      </c>
      <c r="AU664" s="186" t="s">
        <v>89</v>
      </c>
      <c r="AV664" s="13" t="s">
        <v>82</v>
      </c>
      <c r="AW664" s="13" t="s">
        <v>29</v>
      </c>
      <c r="AX664" s="13" t="s">
        <v>74</v>
      </c>
      <c r="AY664" s="186" t="s">
        <v>258</v>
      </c>
    </row>
    <row r="665" spans="2:51" s="14" customFormat="1" ht="11.25">
      <c r="B665" s="192"/>
      <c r="D665" s="185" t="s">
        <v>266</v>
      </c>
      <c r="E665" s="193" t="s">
        <v>1</v>
      </c>
      <c r="F665" s="194" t="s">
        <v>891</v>
      </c>
      <c r="H665" s="195">
        <v>2.46</v>
      </c>
      <c r="I665" s="196"/>
      <c r="L665" s="192"/>
      <c r="M665" s="197"/>
      <c r="N665" s="198"/>
      <c r="O665" s="198"/>
      <c r="P665" s="198"/>
      <c r="Q665" s="198"/>
      <c r="R665" s="198"/>
      <c r="S665" s="198"/>
      <c r="T665" s="199"/>
      <c r="AT665" s="193" t="s">
        <v>266</v>
      </c>
      <c r="AU665" s="193" t="s">
        <v>89</v>
      </c>
      <c r="AV665" s="14" t="s">
        <v>89</v>
      </c>
      <c r="AW665" s="14" t="s">
        <v>29</v>
      </c>
      <c r="AX665" s="14" t="s">
        <v>74</v>
      </c>
      <c r="AY665" s="193" t="s">
        <v>258</v>
      </c>
    </row>
    <row r="666" spans="2:51" s="13" customFormat="1" ht="11.25">
      <c r="B666" s="184"/>
      <c r="D666" s="185" t="s">
        <v>266</v>
      </c>
      <c r="E666" s="186" t="s">
        <v>1</v>
      </c>
      <c r="F666" s="187" t="s">
        <v>724</v>
      </c>
      <c r="H666" s="186" t="s">
        <v>1</v>
      </c>
      <c r="I666" s="188"/>
      <c r="L666" s="184"/>
      <c r="M666" s="189"/>
      <c r="N666" s="190"/>
      <c r="O666" s="190"/>
      <c r="P666" s="190"/>
      <c r="Q666" s="190"/>
      <c r="R666" s="190"/>
      <c r="S666" s="190"/>
      <c r="T666" s="191"/>
      <c r="AT666" s="186" t="s">
        <v>266</v>
      </c>
      <c r="AU666" s="186" t="s">
        <v>89</v>
      </c>
      <c r="AV666" s="13" t="s">
        <v>82</v>
      </c>
      <c r="AW666" s="13" t="s">
        <v>29</v>
      </c>
      <c r="AX666" s="13" t="s">
        <v>74</v>
      </c>
      <c r="AY666" s="186" t="s">
        <v>258</v>
      </c>
    </row>
    <row r="667" spans="2:51" s="14" customFormat="1" ht="11.25">
      <c r="B667" s="192"/>
      <c r="D667" s="185" t="s">
        <v>266</v>
      </c>
      <c r="E667" s="193" t="s">
        <v>1</v>
      </c>
      <c r="F667" s="194" t="s">
        <v>891</v>
      </c>
      <c r="H667" s="195">
        <v>2.46</v>
      </c>
      <c r="I667" s="196"/>
      <c r="L667" s="192"/>
      <c r="M667" s="197"/>
      <c r="N667" s="198"/>
      <c r="O667" s="198"/>
      <c r="P667" s="198"/>
      <c r="Q667" s="198"/>
      <c r="R667" s="198"/>
      <c r="S667" s="198"/>
      <c r="T667" s="199"/>
      <c r="AT667" s="193" t="s">
        <v>266</v>
      </c>
      <c r="AU667" s="193" t="s">
        <v>89</v>
      </c>
      <c r="AV667" s="14" t="s">
        <v>89</v>
      </c>
      <c r="AW667" s="14" t="s">
        <v>29</v>
      </c>
      <c r="AX667" s="14" t="s">
        <v>74</v>
      </c>
      <c r="AY667" s="193" t="s">
        <v>258</v>
      </c>
    </row>
    <row r="668" spans="2:51" s="13" customFormat="1" ht="11.25">
      <c r="B668" s="184"/>
      <c r="D668" s="185" t="s">
        <v>266</v>
      </c>
      <c r="E668" s="186" t="s">
        <v>1</v>
      </c>
      <c r="F668" s="187" t="s">
        <v>859</v>
      </c>
      <c r="H668" s="186" t="s">
        <v>1</v>
      </c>
      <c r="I668" s="188"/>
      <c r="L668" s="184"/>
      <c r="M668" s="189"/>
      <c r="N668" s="190"/>
      <c r="O668" s="190"/>
      <c r="P668" s="190"/>
      <c r="Q668" s="190"/>
      <c r="R668" s="190"/>
      <c r="S668" s="190"/>
      <c r="T668" s="191"/>
      <c r="AT668" s="186" t="s">
        <v>266</v>
      </c>
      <c r="AU668" s="186" t="s">
        <v>89</v>
      </c>
      <c r="AV668" s="13" t="s">
        <v>82</v>
      </c>
      <c r="AW668" s="13" t="s">
        <v>29</v>
      </c>
      <c r="AX668" s="13" t="s">
        <v>74</v>
      </c>
      <c r="AY668" s="186" t="s">
        <v>258</v>
      </c>
    </row>
    <row r="669" spans="2:51" s="14" customFormat="1" ht="11.25">
      <c r="B669" s="192"/>
      <c r="D669" s="185" t="s">
        <v>266</v>
      </c>
      <c r="E669" s="193" t="s">
        <v>1</v>
      </c>
      <c r="F669" s="194" t="s">
        <v>524</v>
      </c>
      <c r="H669" s="195">
        <v>0.60599999999999998</v>
      </c>
      <c r="I669" s="196"/>
      <c r="L669" s="192"/>
      <c r="M669" s="197"/>
      <c r="N669" s="198"/>
      <c r="O669" s="198"/>
      <c r="P669" s="198"/>
      <c r="Q669" s="198"/>
      <c r="R669" s="198"/>
      <c r="S669" s="198"/>
      <c r="T669" s="199"/>
      <c r="AT669" s="193" t="s">
        <v>266</v>
      </c>
      <c r="AU669" s="193" t="s">
        <v>89</v>
      </c>
      <c r="AV669" s="14" t="s">
        <v>89</v>
      </c>
      <c r="AW669" s="14" t="s">
        <v>29</v>
      </c>
      <c r="AX669" s="14" t="s">
        <v>74</v>
      </c>
      <c r="AY669" s="193" t="s">
        <v>258</v>
      </c>
    </row>
    <row r="670" spans="2:51" s="14" customFormat="1" ht="11.25">
      <c r="B670" s="192"/>
      <c r="D670" s="185" t="s">
        <v>266</v>
      </c>
      <c r="E670" s="193" t="s">
        <v>1</v>
      </c>
      <c r="F670" s="194" t="s">
        <v>523</v>
      </c>
      <c r="H670" s="195">
        <v>2.5409999999999999</v>
      </c>
      <c r="I670" s="196"/>
      <c r="L670" s="192"/>
      <c r="M670" s="197"/>
      <c r="N670" s="198"/>
      <c r="O670" s="198"/>
      <c r="P670" s="198"/>
      <c r="Q670" s="198"/>
      <c r="R670" s="198"/>
      <c r="S670" s="198"/>
      <c r="T670" s="199"/>
      <c r="AT670" s="193" t="s">
        <v>266</v>
      </c>
      <c r="AU670" s="193" t="s">
        <v>89</v>
      </c>
      <c r="AV670" s="14" t="s">
        <v>89</v>
      </c>
      <c r="AW670" s="14" t="s">
        <v>29</v>
      </c>
      <c r="AX670" s="14" t="s">
        <v>74</v>
      </c>
      <c r="AY670" s="193" t="s">
        <v>258</v>
      </c>
    </row>
    <row r="671" spans="2:51" s="13" customFormat="1" ht="11.25">
      <c r="B671" s="184"/>
      <c r="D671" s="185" t="s">
        <v>266</v>
      </c>
      <c r="E671" s="186" t="s">
        <v>1</v>
      </c>
      <c r="F671" s="187" t="s">
        <v>522</v>
      </c>
      <c r="H671" s="186" t="s">
        <v>1</v>
      </c>
      <c r="I671" s="188"/>
      <c r="L671" s="184"/>
      <c r="M671" s="189"/>
      <c r="N671" s="190"/>
      <c r="O671" s="190"/>
      <c r="P671" s="190"/>
      <c r="Q671" s="190"/>
      <c r="R671" s="190"/>
      <c r="S671" s="190"/>
      <c r="T671" s="191"/>
      <c r="AT671" s="186" t="s">
        <v>266</v>
      </c>
      <c r="AU671" s="186" t="s">
        <v>89</v>
      </c>
      <c r="AV671" s="13" t="s">
        <v>82</v>
      </c>
      <c r="AW671" s="13" t="s">
        <v>29</v>
      </c>
      <c r="AX671" s="13" t="s">
        <v>74</v>
      </c>
      <c r="AY671" s="186" t="s">
        <v>258</v>
      </c>
    </row>
    <row r="672" spans="2:51" s="14" customFormat="1" ht="11.25">
      <c r="B672" s="192"/>
      <c r="D672" s="185" t="s">
        <v>266</v>
      </c>
      <c r="E672" s="193" t="s">
        <v>1</v>
      </c>
      <c r="F672" s="194" t="s">
        <v>892</v>
      </c>
      <c r="H672" s="195">
        <v>0.23100000000000001</v>
      </c>
      <c r="I672" s="196"/>
      <c r="L672" s="192"/>
      <c r="M672" s="197"/>
      <c r="N672" s="198"/>
      <c r="O672" s="198"/>
      <c r="P672" s="198"/>
      <c r="Q672" s="198"/>
      <c r="R672" s="198"/>
      <c r="S672" s="198"/>
      <c r="T672" s="199"/>
      <c r="AT672" s="193" t="s">
        <v>266</v>
      </c>
      <c r="AU672" s="193" t="s">
        <v>89</v>
      </c>
      <c r="AV672" s="14" t="s">
        <v>89</v>
      </c>
      <c r="AW672" s="14" t="s">
        <v>29</v>
      </c>
      <c r="AX672" s="14" t="s">
        <v>74</v>
      </c>
      <c r="AY672" s="193" t="s">
        <v>258</v>
      </c>
    </row>
    <row r="673" spans="1:65" s="14" customFormat="1" ht="11.25">
      <c r="B673" s="192"/>
      <c r="D673" s="185" t="s">
        <v>266</v>
      </c>
      <c r="E673" s="193" t="s">
        <v>1</v>
      </c>
      <c r="F673" s="194" t="s">
        <v>893</v>
      </c>
      <c r="H673" s="195">
        <v>1.2250000000000001</v>
      </c>
      <c r="I673" s="196"/>
      <c r="L673" s="192"/>
      <c r="M673" s="197"/>
      <c r="N673" s="198"/>
      <c r="O673" s="198"/>
      <c r="P673" s="198"/>
      <c r="Q673" s="198"/>
      <c r="R673" s="198"/>
      <c r="S673" s="198"/>
      <c r="T673" s="199"/>
      <c r="AT673" s="193" t="s">
        <v>266</v>
      </c>
      <c r="AU673" s="193" t="s">
        <v>89</v>
      </c>
      <c r="AV673" s="14" t="s">
        <v>89</v>
      </c>
      <c r="AW673" s="14" t="s">
        <v>29</v>
      </c>
      <c r="AX673" s="14" t="s">
        <v>74</v>
      </c>
      <c r="AY673" s="193" t="s">
        <v>258</v>
      </c>
    </row>
    <row r="674" spans="1:65" s="16" customFormat="1" ht="11.25">
      <c r="B674" s="218"/>
      <c r="D674" s="185" t="s">
        <v>266</v>
      </c>
      <c r="E674" s="219" t="s">
        <v>172</v>
      </c>
      <c r="F674" s="220" t="s">
        <v>665</v>
      </c>
      <c r="H674" s="221">
        <v>56.933</v>
      </c>
      <c r="I674" s="222"/>
      <c r="L674" s="218"/>
      <c r="M674" s="223"/>
      <c r="N674" s="224"/>
      <c r="O674" s="224"/>
      <c r="P674" s="224"/>
      <c r="Q674" s="224"/>
      <c r="R674" s="224"/>
      <c r="S674" s="224"/>
      <c r="T674" s="225"/>
      <c r="AT674" s="219" t="s">
        <v>266</v>
      </c>
      <c r="AU674" s="219" t="s">
        <v>89</v>
      </c>
      <c r="AV674" s="16" t="s">
        <v>272</v>
      </c>
      <c r="AW674" s="16" t="s">
        <v>29</v>
      </c>
      <c r="AX674" s="16" t="s">
        <v>74</v>
      </c>
      <c r="AY674" s="219" t="s">
        <v>258</v>
      </c>
    </row>
    <row r="675" spans="1:65" s="15" customFormat="1" ht="11.25">
      <c r="B675" s="200"/>
      <c r="D675" s="185" t="s">
        <v>266</v>
      </c>
      <c r="E675" s="201" t="s">
        <v>1</v>
      </c>
      <c r="F675" s="202" t="s">
        <v>280</v>
      </c>
      <c r="H675" s="203">
        <v>766.18100000000004</v>
      </c>
      <c r="I675" s="204"/>
      <c r="L675" s="200"/>
      <c r="M675" s="205"/>
      <c r="N675" s="206"/>
      <c r="O675" s="206"/>
      <c r="P675" s="206"/>
      <c r="Q675" s="206"/>
      <c r="R675" s="206"/>
      <c r="S675" s="206"/>
      <c r="T675" s="207"/>
      <c r="AT675" s="201" t="s">
        <v>266</v>
      </c>
      <c r="AU675" s="201" t="s">
        <v>89</v>
      </c>
      <c r="AV675" s="15" t="s">
        <v>264</v>
      </c>
      <c r="AW675" s="15" t="s">
        <v>29</v>
      </c>
      <c r="AX675" s="15" t="s">
        <v>82</v>
      </c>
      <c r="AY675" s="201" t="s">
        <v>258</v>
      </c>
    </row>
    <row r="676" spans="1:65" s="2" customFormat="1" ht="24" customHeight="1">
      <c r="A676" s="33"/>
      <c r="B676" s="169"/>
      <c r="C676" s="170" t="s">
        <v>894</v>
      </c>
      <c r="D676" s="170" t="s">
        <v>260</v>
      </c>
      <c r="E676" s="171" t="s">
        <v>895</v>
      </c>
      <c r="F676" s="172" t="s">
        <v>896</v>
      </c>
      <c r="G676" s="173" t="s">
        <v>528</v>
      </c>
      <c r="H676" s="174">
        <v>80</v>
      </c>
      <c r="I676" s="175"/>
      <c r="J676" s="174">
        <f>ROUND(I676*H676,3)</f>
        <v>0</v>
      </c>
      <c r="K676" s="176"/>
      <c r="L676" s="34"/>
      <c r="M676" s="177" t="s">
        <v>1</v>
      </c>
      <c r="N676" s="178" t="s">
        <v>40</v>
      </c>
      <c r="O676" s="59"/>
      <c r="P676" s="179">
        <f>O676*H676</f>
        <v>0</v>
      </c>
      <c r="Q676" s="179">
        <v>1.91E-3</v>
      </c>
      <c r="R676" s="179">
        <f>Q676*H676</f>
        <v>0.15279999999999999</v>
      </c>
      <c r="S676" s="179">
        <v>0</v>
      </c>
      <c r="T676" s="180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81" t="s">
        <v>264</v>
      </c>
      <c r="AT676" s="181" t="s">
        <v>260</v>
      </c>
      <c r="AU676" s="181" t="s">
        <v>89</v>
      </c>
      <c r="AY676" s="18" t="s">
        <v>258</v>
      </c>
      <c r="BE676" s="182">
        <f>IF(N676="základná",J676,0)</f>
        <v>0</v>
      </c>
      <c r="BF676" s="182">
        <f>IF(N676="znížená",J676,0)</f>
        <v>0</v>
      </c>
      <c r="BG676" s="182">
        <f>IF(N676="zákl. prenesená",J676,0)</f>
        <v>0</v>
      </c>
      <c r="BH676" s="182">
        <f>IF(N676="zníž. prenesená",J676,0)</f>
        <v>0</v>
      </c>
      <c r="BI676" s="182">
        <f>IF(N676="nulová",J676,0)</f>
        <v>0</v>
      </c>
      <c r="BJ676" s="18" t="s">
        <v>89</v>
      </c>
      <c r="BK676" s="183">
        <f>ROUND(I676*H676,3)</f>
        <v>0</v>
      </c>
      <c r="BL676" s="18" t="s">
        <v>264</v>
      </c>
      <c r="BM676" s="181" t="s">
        <v>897</v>
      </c>
    </row>
    <row r="677" spans="1:65" s="14" customFormat="1" ht="11.25">
      <c r="B677" s="192"/>
      <c r="D677" s="185" t="s">
        <v>266</v>
      </c>
      <c r="E677" s="193" t="s">
        <v>1</v>
      </c>
      <c r="F677" s="194" t="s">
        <v>772</v>
      </c>
      <c r="H677" s="195">
        <v>80</v>
      </c>
      <c r="I677" s="196"/>
      <c r="L677" s="192"/>
      <c r="M677" s="197"/>
      <c r="N677" s="198"/>
      <c r="O677" s="198"/>
      <c r="P677" s="198"/>
      <c r="Q677" s="198"/>
      <c r="R677" s="198"/>
      <c r="S677" s="198"/>
      <c r="T677" s="199"/>
      <c r="AT677" s="193" t="s">
        <v>266</v>
      </c>
      <c r="AU677" s="193" t="s">
        <v>89</v>
      </c>
      <c r="AV677" s="14" t="s">
        <v>89</v>
      </c>
      <c r="AW677" s="14" t="s">
        <v>29</v>
      </c>
      <c r="AX677" s="14" t="s">
        <v>82</v>
      </c>
      <c r="AY677" s="193" t="s">
        <v>258</v>
      </c>
    </row>
    <row r="678" spans="1:65" s="2" customFormat="1" ht="24" customHeight="1">
      <c r="A678" s="33"/>
      <c r="B678" s="169"/>
      <c r="C678" s="170" t="s">
        <v>898</v>
      </c>
      <c r="D678" s="170" t="s">
        <v>260</v>
      </c>
      <c r="E678" s="171" t="s">
        <v>899</v>
      </c>
      <c r="F678" s="172" t="s">
        <v>900</v>
      </c>
      <c r="G678" s="173" t="s">
        <v>263</v>
      </c>
      <c r="H678" s="174">
        <v>82.736999999999995</v>
      </c>
      <c r="I678" s="175"/>
      <c r="J678" s="174">
        <f>ROUND(I678*H678,3)</f>
        <v>0</v>
      </c>
      <c r="K678" s="176"/>
      <c r="L678" s="34"/>
      <c r="M678" s="177" t="s">
        <v>1</v>
      </c>
      <c r="N678" s="178" t="s">
        <v>40</v>
      </c>
      <c r="O678" s="59"/>
      <c r="P678" s="179">
        <f>O678*H678</f>
        <v>0</v>
      </c>
      <c r="Q678" s="179">
        <v>4.15E-3</v>
      </c>
      <c r="R678" s="179">
        <f>Q678*H678</f>
        <v>0.34335854999999998</v>
      </c>
      <c r="S678" s="179">
        <v>0</v>
      </c>
      <c r="T678" s="180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81" t="s">
        <v>264</v>
      </c>
      <c r="AT678" s="181" t="s">
        <v>260</v>
      </c>
      <c r="AU678" s="181" t="s">
        <v>89</v>
      </c>
      <c r="AY678" s="18" t="s">
        <v>258</v>
      </c>
      <c r="BE678" s="182">
        <f>IF(N678="základná",J678,0)</f>
        <v>0</v>
      </c>
      <c r="BF678" s="182">
        <f>IF(N678="znížená",J678,0)</f>
        <v>0</v>
      </c>
      <c r="BG678" s="182">
        <f>IF(N678="zákl. prenesená",J678,0)</f>
        <v>0</v>
      </c>
      <c r="BH678" s="182">
        <f>IF(N678="zníž. prenesená",J678,0)</f>
        <v>0</v>
      </c>
      <c r="BI678" s="182">
        <f>IF(N678="nulová",J678,0)</f>
        <v>0</v>
      </c>
      <c r="BJ678" s="18" t="s">
        <v>89</v>
      </c>
      <c r="BK678" s="183">
        <f>ROUND(I678*H678,3)</f>
        <v>0</v>
      </c>
      <c r="BL678" s="18" t="s">
        <v>264</v>
      </c>
      <c r="BM678" s="181" t="s">
        <v>901</v>
      </c>
    </row>
    <row r="679" spans="1:65" s="13" customFormat="1" ht="11.25">
      <c r="B679" s="184"/>
      <c r="D679" s="185" t="s">
        <v>266</v>
      </c>
      <c r="E679" s="186" t="s">
        <v>1</v>
      </c>
      <c r="F679" s="187" t="s">
        <v>902</v>
      </c>
      <c r="H679" s="186" t="s">
        <v>1</v>
      </c>
      <c r="I679" s="188"/>
      <c r="L679" s="184"/>
      <c r="M679" s="189"/>
      <c r="N679" s="190"/>
      <c r="O679" s="190"/>
      <c r="P679" s="190"/>
      <c r="Q679" s="190"/>
      <c r="R679" s="190"/>
      <c r="S679" s="190"/>
      <c r="T679" s="191"/>
      <c r="AT679" s="186" t="s">
        <v>266</v>
      </c>
      <c r="AU679" s="186" t="s">
        <v>89</v>
      </c>
      <c r="AV679" s="13" t="s">
        <v>82</v>
      </c>
      <c r="AW679" s="13" t="s">
        <v>29</v>
      </c>
      <c r="AX679" s="13" t="s">
        <v>74</v>
      </c>
      <c r="AY679" s="186" t="s">
        <v>258</v>
      </c>
    </row>
    <row r="680" spans="1:65" s="14" customFormat="1" ht="11.25">
      <c r="B680" s="192"/>
      <c r="D680" s="185" t="s">
        <v>266</v>
      </c>
      <c r="E680" s="193" t="s">
        <v>1</v>
      </c>
      <c r="F680" s="194" t="s">
        <v>903</v>
      </c>
      <c r="H680" s="195">
        <v>62.625999999999998</v>
      </c>
      <c r="I680" s="196"/>
      <c r="L680" s="192"/>
      <c r="M680" s="197"/>
      <c r="N680" s="198"/>
      <c r="O680" s="198"/>
      <c r="P680" s="198"/>
      <c r="Q680" s="198"/>
      <c r="R680" s="198"/>
      <c r="S680" s="198"/>
      <c r="T680" s="199"/>
      <c r="AT680" s="193" t="s">
        <v>266</v>
      </c>
      <c r="AU680" s="193" t="s">
        <v>89</v>
      </c>
      <c r="AV680" s="14" t="s">
        <v>89</v>
      </c>
      <c r="AW680" s="14" t="s">
        <v>29</v>
      </c>
      <c r="AX680" s="14" t="s">
        <v>74</v>
      </c>
      <c r="AY680" s="193" t="s">
        <v>258</v>
      </c>
    </row>
    <row r="681" spans="1:65" s="14" customFormat="1" ht="11.25">
      <c r="B681" s="192"/>
      <c r="D681" s="185" t="s">
        <v>266</v>
      </c>
      <c r="E681" s="193" t="s">
        <v>1</v>
      </c>
      <c r="F681" s="194" t="s">
        <v>904</v>
      </c>
      <c r="H681" s="195">
        <v>20.111000000000001</v>
      </c>
      <c r="I681" s="196"/>
      <c r="L681" s="192"/>
      <c r="M681" s="197"/>
      <c r="N681" s="198"/>
      <c r="O681" s="198"/>
      <c r="P681" s="198"/>
      <c r="Q681" s="198"/>
      <c r="R681" s="198"/>
      <c r="S681" s="198"/>
      <c r="T681" s="199"/>
      <c r="AT681" s="193" t="s">
        <v>266</v>
      </c>
      <c r="AU681" s="193" t="s">
        <v>89</v>
      </c>
      <c r="AV681" s="14" t="s">
        <v>89</v>
      </c>
      <c r="AW681" s="14" t="s">
        <v>29</v>
      </c>
      <c r="AX681" s="14" t="s">
        <v>74</v>
      </c>
      <c r="AY681" s="193" t="s">
        <v>258</v>
      </c>
    </row>
    <row r="682" spans="1:65" s="15" customFormat="1" ht="11.25">
      <c r="B682" s="200"/>
      <c r="D682" s="185" t="s">
        <v>266</v>
      </c>
      <c r="E682" s="201" t="s">
        <v>1</v>
      </c>
      <c r="F682" s="202" t="s">
        <v>280</v>
      </c>
      <c r="H682" s="203">
        <v>82.736999999999995</v>
      </c>
      <c r="I682" s="204"/>
      <c r="L682" s="200"/>
      <c r="M682" s="205"/>
      <c r="N682" s="206"/>
      <c r="O682" s="206"/>
      <c r="P682" s="206"/>
      <c r="Q682" s="206"/>
      <c r="R682" s="206"/>
      <c r="S682" s="206"/>
      <c r="T682" s="207"/>
      <c r="AT682" s="201" t="s">
        <v>266</v>
      </c>
      <c r="AU682" s="201" t="s">
        <v>89</v>
      </c>
      <c r="AV682" s="15" t="s">
        <v>264</v>
      </c>
      <c r="AW682" s="15" t="s">
        <v>29</v>
      </c>
      <c r="AX682" s="15" t="s">
        <v>82</v>
      </c>
      <c r="AY682" s="201" t="s">
        <v>258</v>
      </c>
    </row>
    <row r="683" spans="1:65" s="2" customFormat="1" ht="24" customHeight="1">
      <c r="A683" s="33"/>
      <c r="B683" s="169"/>
      <c r="C683" s="170" t="s">
        <v>905</v>
      </c>
      <c r="D683" s="170" t="s">
        <v>260</v>
      </c>
      <c r="E683" s="171" t="s">
        <v>906</v>
      </c>
      <c r="F683" s="172" t="s">
        <v>907</v>
      </c>
      <c r="G683" s="173" t="s">
        <v>263</v>
      </c>
      <c r="H683" s="174">
        <v>7.6719999999999997</v>
      </c>
      <c r="I683" s="175"/>
      <c r="J683" s="174">
        <f>ROUND(I683*H683,3)</f>
        <v>0</v>
      </c>
      <c r="K683" s="176"/>
      <c r="L683" s="34"/>
      <c r="M683" s="177" t="s">
        <v>1</v>
      </c>
      <c r="N683" s="178" t="s">
        <v>40</v>
      </c>
      <c r="O683" s="59"/>
      <c r="P683" s="179">
        <f>O683*H683</f>
        <v>0</v>
      </c>
      <c r="Q683" s="179">
        <v>5.1700000000000001E-3</v>
      </c>
      <c r="R683" s="179">
        <f>Q683*H683</f>
        <v>3.9664239999999996E-2</v>
      </c>
      <c r="S683" s="179">
        <v>0</v>
      </c>
      <c r="T683" s="180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81" t="s">
        <v>264</v>
      </c>
      <c r="AT683" s="181" t="s">
        <v>260</v>
      </c>
      <c r="AU683" s="181" t="s">
        <v>89</v>
      </c>
      <c r="AY683" s="18" t="s">
        <v>258</v>
      </c>
      <c r="BE683" s="182">
        <f>IF(N683="základná",J683,0)</f>
        <v>0</v>
      </c>
      <c r="BF683" s="182">
        <f>IF(N683="znížená",J683,0)</f>
        <v>0</v>
      </c>
      <c r="BG683" s="182">
        <f>IF(N683="zákl. prenesená",J683,0)</f>
        <v>0</v>
      </c>
      <c r="BH683" s="182">
        <f>IF(N683="zníž. prenesená",J683,0)</f>
        <v>0</v>
      </c>
      <c r="BI683" s="182">
        <f>IF(N683="nulová",J683,0)</f>
        <v>0</v>
      </c>
      <c r="BJ683" s="18" t="s">
        <v>89</v>
      </c>
      <c r="BK683" s="183">
        <f>ROUND(I683*H683,3)</f>
        <v>0</v>
      </c>
      <c r="BL683" s="18" t="s">
        <v>264</v>
      </c>
      <c r="BM683" s="181" t="s">
        <v>908</v>
      </c>
    </row>
    <row r="684" spans="1:65" s="13" customFormat="1" ht="11.25">
      <c r="B684" s="184"/>
      <c r="D684" s="185" t="s">
        <v>266</v>
      </c>
      <c r="E684" s="186" t="s">
        <v>1</v>
      </c>
      <c r="F684" s="187" t="s">
        <v>640</v>
      </c>
      <c r="H684" s="186" t="s">
        <v>1</v>
      </c>
      <c r="I684" s="188"/>
      <c r="L684" s="184"/>
      <c r="M684" s="189"/>
      <c r="N684" s="190"/>
      <c r="O684" s="190"/>
      <c r="P684" s="190"/>
      <c r="Q684" s="190"/>
      <c r="R684" s="190"/>
      <c r="S684" s="190"/>
      <c r="T684" s="191"/>
      <c r="AT684" s="186" t="s">
        <v>266</v>
      </c>
      <c r="AU684" s="186" t="s">
        <v>89</v>
      </c>
      <c r="AV684" s="13" t="s">
        <v>82</v>
      </c>
      <c r="AW684" s="13" t="s">
        <v>29</v>
      </c>
      <c r="AX684" s="13" t="s">
        <v>74</v>
      </c>
      <c r="AY684" s="186" t="s">
        <v>258</v>
      </c>
    </row>
    <row r="685" spans="1:65" s="14" customFormat="1" ht="11.25">
      <c r="B685" s="192"/>
      <c r="D685" s="185" t="s">
        <v>266</v>
      </c>
      <c r="E685" s="193" t="s">
        <v>1</v>
      </c>
      <c r="F685" s="194" t="s">
        <v>653</v>
      </c>
      <c r="H685" s="195">
        <v>4.149</v>
      </c>
      <c r="I685" s="196"/>
      <c r="L685" s="192"/>
      <c r="M685" s="197"/>
      <c r="N685" s="198"/>
      <c r="O685" s="198"/>
      <c r="P685" s="198"/>
      <c r="Q685" s="198"/>
      <c r="R685" s="198"/>
      <c r="S685" s="198"/>
      <c r="T685" s="199"/>
      <c r="AT685" s="193" t="s">
        <v>266</v>
      </c>
      <c r="AU685" s="193" t="s">
        <v>89</v>
      </c>
      <c r="AV685" s="14" t="s">
        <v>89</v>
      </c>
      <c r="AW685" s="14" t="s">
        <v>29</v>
      </c>
      <c r="AX685" s="14" t="s">
        <v>74</v>
      </c>
      <c r="AY685" s="193" t="s">
        <v>258</v>
      </c>
    </row>
    <row r="686" spans="1:65" s="14" customFormat="1" ht="11.25">
      <c r="B686" s="192"/>
      <c r="D686" s="185" t="s">
        <v>266</v>
      </c>
      <c r="E686" s="193" t="s">
        <v>1</v>
      </c>
      <c r="F686" s="194" t="s">
        <v>654</v>
      </c>
      <c r="H686" s="195">
        <v>2.1</v>
      </c>
      <c r="I686" s="196"/>
      <c r="L686" s="192"/>
      <c r="M686" s="197"/>
      <c r="N686" s="198"/>
      <c r="O686" s="198"/>
      <c r="P686" s="198"/>
      <c r="Q686" s="198"/>
      <c r="R686" s="198"/>
      <c r="S686" s="198"/>
      <c r="T686" s="199"/>
      <c r="AT686" s="193" t="s">
        <v>266</v>
      </c>
      <c r="AU686" s="193" t="s">
        <v>89</v>
      </c>
      <c r="AV686" s="14" t="s">
        <v>89</v>
      </c>
      <c r="AW686" s="14" t="s">
        <v>29</v>
      </c>
      <c r="AX686" s="14" t="s">
        <v>74</v>
      </c>
      <c r="AY686" s="193" t="s">
        <v>258</v>
      </c>
    </row>
    <row r="687" spans="1:65" s="14" customFormat="1" ht="11.25">
      <c r="B687" s="192"/>
      <c r="D687" s="185" t="s">
        <v>266</v>
      </c>
      <c r="E687" s="193" t="s">
        <v>1</v>
      </c>
      <c r="F687" s="194" t="s">
        <v>909</v>
      </c>
      <c r="H687" s="195">
        <v>1.423</v>
      </c>
      <c r="I687" s="196"/>
      <c r="L687" s="192"/>
      <c r="M687" s="197"/>
      <c r="N687" s="198"/>
      <c r="O687" s="198"/>
      <c r="P687" s="198"/>
      <c r="Q687" s="198"/>
      <c r="R687" s="198"/>
      <c r="S687" s="198"/>
      <c r="T687" s="199"/>
      <c r="AT687" s="193" t="s">
        <v>266</v>
      </c>
      <c r="AU687" s="193" t="s">
        <v>89</v>
      </c>
      <c r="AV687" s="14" t="s">
        <v>89</v>
      </c>
      <c r="AW687" s="14" t="s">
        <v>29</v>
      </c>
      <c r="AX687" s="14" t="s">
        <v>74</v>
      </c>
      <c r="AY687" s="193" t="s">
        <v>258</v>
      </c>
    </row>
    <row r="688" spans="1:65" s="16" customFormat="1" ht="11.25">
      <c r="B688" s="218"/>
      <c r="D688" s="185" t="s">
        <v>266</v>
      </c>
      <c r="E688" s="219" t="s">
        <v>136</v>
      </c>
      <c r="F688" s="220" t="s">
        <v>665</v>
      </c>
      <c r="H688" s="221">
        <v>7.6719999999999997</v>
      </c>
      <c r="I688" s="222"/>
      <c r="L688" s="218"/>
      <c r="M688" s="223"/>
      <c r="N688" s="224"/>
      <c r="O688" s="224"/>
      <c r="P688" s="224"/>
      <c r="Q688" s="224"/>
      <c r="R688" s="224"/>
      <c r="S688" s="224"/>
      <c r="T688" s="225"/>
      <c r="AT688" s="219" t="s">
        <v>266</v>
      </c>
      <c r="AU688" s="219" t="s">
        <v>89</v>
      </c>
      <c r="AV688" s="16" t="s">
        <v>272</v>
      </c>
      <c r="AW688" s="16" t="s">
        <v>29</v>
      </c>
      <c r="AX688" s="16" t="s">
        <v>82</v>
      </c>
      <c r="AY688" s="219" t="s">
        <v>258</v>
      </c>
    </row>
    <row r="689" spans="1:65" s="2" customFormat="1" ht="24" customHeight="1">
      <c r="A689" s="33"/>
      <c r="B689" s="169"/>
      <c r="C689" s="170" t="s">
        <v>910</v>
      </c>
      <c r="D689" s="170" t="s">
        <v>260</v>
      </c>
      <c r="E689" s="171" t="s">
        <v>911</v>
      </c>
      <c r="F689" s="172" t="s">
        <v>912</v>
      </c>
      <c r="G689" s="173" t="s">
        <v>263</v>
      </c>
      <c r="H689" s="174">
        <v>7.6719999999999997</v>
      </c>
      <c r="I689" s="175"/>
      <c r="J689" s="174">
        <f>ROUND(I689*H689,3)</f>
        <v>0</v>
      </c>
      <c r="K689" s="176"/>
      <c r="L689" s="34"/>
      <c r="M689" s="177" t="s">
        <v>1</v>
      </c>
      <c r="N689" s="178" t="s">
        <v>40</v>
      </c>
      <c r="O689" s="59"/>
      <c r="P689" s="179">
        <f>O689*H689</f>
        <v>0</v>
      </c>
      <c r="Q689" s="179">
        <v>2.4750000000000001E-2</v>
      </c>
      <c r="R689" s="179">
        <f>Q689*H689</f>
        <v>0.189882</v>
      </c>
      <c r="S689" s="179">
        <v>0</v>
      </c>
      <c r="T689" s="180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81" t="s">
        <v>264</v>
      </c>
      <c r="AT689" s="181" t="s">
        <v>260</v>
      </c>
      <c r="AU689" s="181" t="s">
        <v>89</v>
      </c>
      <c r="AY689" s="18" t="s">
        <v>258</v>
      </c>
      <c r="BE689" s="182">
        <f>IF(N689="základná",J689,0)</f>
        <v>0</v>
      </c>
      <c r="BF689" s="182">
        <f>IF(N689="znížená",J689,0)</f>
        <v>0</v>
      </c>
      <c r="BG689" s="182">
        <f>IF(N689="zákl. prenesená",J689,0)</f>
        <v>0</v>
      </c>
      <c r="BH689" s="182">
        <f>IF(N689="zníž. prenesená",J689,0)</f>
        <v>0</v>
      </c>
      <c r="BI689" s="182">
        <f>IF(N689="nulová",J689,0)</f>
        <v>0</v>
      </c>
      <c r="BJ689" s="18" t="s">
        <v>89</v>
      </c>
      <c r="BK689" s="183">
        <f>ROUND(I689*H689,3)</f>
        <v>0</v>
      </c>
      <c r="BL689" s="18" t="s">
        <v>264</v>
      </c>
      <c r="BM689" s="181" t="s">
        <v>913</v>
      </c>
    </row>
    <row r="690" spans="1:65" s="14" customFormat="1" ht="11.25">
      <c r="B690" s="192"/>
      <c r="D690" s="185" t="s">
        <v>266</v>
      </c>
      <c r="E690" s="193" t="s">
        <v>1</v>
      </c>
      <c r="F690" s="194" t="s">
        <v>136</v>
      </c>
      <c r="H690" s="195">
        <v>7.6719999999999997</v>
      </c>
      <c r="I690" s="196"/>
      <c r="L690" s="192"/>
      <c r="M690" s="197"/>
      <c r="N690" s="198"/>
      <c r="O690" s="198"/>
      <c r="P690" s="198"/>
      <c r="Q690" s="198"/>
      <c r="R690" s="198"/>
      <c r="S690" s="198"/>
      <c r="T690" s="199"/>
      <c r="AT690" s="193" t="s">
        <v>266</v>
      </c>
      <c r="AU690" s="193" t="s">
        <v>89</v>
      </c>
      <c r="AV690" s="14" t="s">
        <v>89</v>
      </c>
      <c r="AW690" s="14" t="s">
        <v>29</v>
      </c>
      <c r="AX690" s="14" t="s">
        <v>82</v>
      </c>
      <c r="AY690" s="193" t="s">
        <v>258</v>
      </c>
    </row>
    <row r="691" spans="1:65" s="2" customFormat="1" ht="24" customHeight="1">
      <c r="A691" s="33"/>
      <c r="B691" s="169"/>
      <c r="C691" s="170" t="s">
        <v>914</v>
      </c>
      <c r="D691" s="170" t="s">
        <v>260</v>
      </c>
      <c r="E691" s="171" t="s">
        <v>915</v>
      </c>
      <c r="F691" s="172" t="s">
        <v>916</v>
      </c>
      <c r="G691" s="173" t="s">
        <v>263</v>
      </c>
      <c r="H691" s="174">
        <v>16.75</v>
      </c>
      <c r="I691" s="175"/>
      <c r="J691" s="174">
        <f>ROUND(I691*H691,3)</f>
        <v>0</v>
      </c>
      <c r="K691" s="176"/>
      <c r="L691" s="34"/>
      <c r="M691" s="177" t="s">
        <v>1</v>
      </c>
      <c r="N691" s="178" t="s">
        <v>40</v>
      </c>
      <c r="O691" s="59"/>
      <c r="P691" s="179">
        <f>O691*H691</f>
        <v>0</v>
      </c>
      <c r="Q691" s="179">
        <v>4.9500000000000004E-3</v>
      </c>
      <c r="R691" s="179">
        <f>Q691*H691</f>
        <v>8.29125E-2</v>
      </c>
      <c r="S691" s="179">
        <v>0</v>
      </c>
      <c r="T691" s="180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81" t="s">
        <v>264</v>
      </c>
      <c r="AT691" s="181" t="s">
        <v>260</v>
      </c>
      <c r="AU691" s="181" t="s">
        <v>89</v>
      </c>
      <c r="AY691" s="18" t="s">
        <v>258</v>
      </c>
      <c r="BE691" s="182">
        <f>IF(N691="základná",J691,0)</f>
        <v>0</v>
      </c>
      <c r="BF691" s="182">
        <f>IF(N691="znížená",J691,0)</f>
        <v>0</v>
      </c>
      <c r="BG691" s="182">
        <f>IF(N691="zákl. prenesená",J691,0)</f>
        <v>0</v>
      </c>
      <c r="BH691" s="182">
        <f>IF(N691="zníž. prenesená",J691,0)</f>
        <v>0</v>
      </c>
      <c r="BI691" s="182">
        <f>IF(N691="nulová",J691,0)</f>
        <v>0</v>
      </c>
      <c r="BJ691" s="18" t="s">
        <v>89</v>
      </c>
      <c r="BK691" s="183">
        <f>ROUND(I691*H691,3)</f>
        <v>0</v>
      </c>
      <c r="BL691" s="18" t="s">
        <v>264</v>
      </c>
      <c r="BM691" s="181" t="s">
        <v>917</v>
      </c>
    </row>
    <row r="692" spans="1:65" s="14" customFormat="1" ht="11.25">
      <c r="B692" s="192"/>
      <c r="D692" s="185" t="s">
        <v>266</v>
      </c>
      <c r="E692" s="193" t="s">
        <v>1</v>
      </c>
      <c r="F692" s="194" t="s">
        <v>136</v>
      </c>
      <c r="H692" s="195">
        <v>7.6719999999999997</v>
      </c>
      <c r="I692" s="196"/>
      <c r="L692" s="192"/>
      <c r="M692" s="197"/>
      <c r="N692" s="198"/>
      <c r="O692" s="198"/>
      <c r="P692" s="198"/>
      <c r="Q692" s="198"/>
      <c r="R692" s="198"/>
      <c r="S692" s="198"/>
      <c r="T692" s="199"/>
      <c r="AT692" s="193" t="s">
        <v>266</v>
      </c>
      <c r="AU692" s="193" t="s">
        <v>89</v>
      </c>
      <c r="AV692" s="14" t="s">
        <v>89</v>
      </c>
      <c r="AW692" s="14" t="s">
        <v>29</v>
      </c>
      <c r="AX692" s="14" t="s">
        <v>74</v>
      </c>
      <c r="AY692" s="193" t="s">
        <v>258</v>
      </c>
    </row>
    <row r="693" spans="1:65" s="14" customFormat="1" ht="11.25">
      <c r="B693" s="192"/>
      <c r="D693" s="185" t="s">
        <v>266</v>
      </c>
      <c r="E693" s="193" t="s">
        <v>1</v>
      </c>
      <c r="F693" s="194" t="s">
        <v>150</v>
      </c>
      <c r="H693" s="195">
        <v>9.0779999999999994</v>
      </c>
      <c r="I693" s="196"/>
      <c r="L693" s="192"/>
      <c r="M693" s="197"/>
      <c r="N693" s="198"/>
      <c r="O693" s="198"/>
      <c r="P693" s="198"/>
      <c r="Q693" s="198"/>
      <c r="R693" s="198"/>
      <c r="S693" s="198"/>
      <c r="T693" s="199"/>
      <c r="AT693" s="193" t="s">
        <v>266</v>
      </c>
      <c r="AU693" s="193" t="s">
        <v>89</v>
      </c>
      <c r="AV693" s="14" t="s">
        <v>89</v>
      </c>
      <c r="AW693" s="14" t="s">
        <v>29</v>
      </c>
      <c r="AX693" s="14" t="s">
        <v>74</v>
      </c>
      <c r="AY693" s="193" t="s">
        <v>258</v>
      </c>
    </row>
    <row r="694" spans="1:65" s="15" customFormat="1" ht="11.25">
      <c r="B694" s="200"/>
      <c r="D694" s="185" t="s">
        <v>266</v>
      </c>
      <c r="E694" s="201" t="s">
        <v>1</v>
      </c>
      <c r="F694" s="202" t="s">
        <v>280</v>
      </c>
      <c r="H694" s="203">
        <v>16.75</v>
      </c>
      <c r="I694" s="204"/>
      <c r="L694" s="200"/>
      <c r="M694" s="205"/>
      <c r="N694" s="206"/>
      <c r="O694" s="206"/>
      <c r="P694" s="206"/>
      <c r="Q694" s="206"/>
      <c r="R694" s="206"/>
      <c r="S694" s="206"/>
      <c r="T694" s="207"/>
      <c r="AT694" s="201" t="s">
        <v>266</v>
      </c>
      <c r="AU694" s="201" t="s">
        <v>89</v>
      </c>
      <c r="AV694" s="15" t="s">
        <v>264</v>
      </c>
      <c r="AW694" s="15" t="s">
        <v>29</v>
      </c>
      <c r="AX694" s="15" t="s">
        <v>82</v>
      </c>
      <c r="AY694" s="201" t="s">
        <v>258</v>
      </c>
    </row>
    <row r="695" spans="1:65" s="2" customFormat="1" ht="24" customHeight="1">
      <c r="A695" s="33"/>
      <c r="B695" s="169"/>
      <c r="C695" s="170" t="s">
        <v>918</v>
      </c>
      <c r="D695" s="170" t="s">
        <v>260</v>
      </c>
      <c r="E695" s="171" t="s">
        <v>919</v>
      </c>
      <c r="F695" s="172" t="s">
        <v>920</v>
      </c>
      <c r="G695" s="173" t="s">
        <v>263</v>
      </c>
      <c r="H695" s="174">
        <v>9.0779999999999994</v>
      </c>
      <c r="I695" s="175"/>
      <c r="J695" s="174">
        <f>ROUND(I695*H695,3)</f>
        <v>0</v>
      </c>
      <c r="K695" s="176"/>
      <c r="L695" s="34"/>
      <c r="M695" s="177" t="s">
        <v>1</v>
      </c>
      <c r="N695" s="178" t="s">
        <v>40</v>
      </c>
      <c r="O695" s="59"/>
      <c r="P695" s="179">
        <f>O695*H695</f>
        <v>0</v>
      </c>
      <c r="Q695" s="179">
        <v>4.15E-3</v>
      </c>
      <c r="R695" s="179">
        <f>Q695*H695</f>
        <v>3.7673699999999997E-2</v>
      </c>
      <c r="S695" s="179">
        <v>0</v>
      </c>
      <c r="T695" s="180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81" t="s">
        <v>264</v>
      </c>
      <c r="AT695" s="181" t="s">
        <v>260</v>
      </c>
      <c r="AU695" s="181" t="s">
        <v>89</v>
      </c>
      <c r="AY695" s="18" t="s">
        <v>258</v>
      </c>
      <c r="BE695" s="182">
        <f>IF(N695="základná",J695,0)</f>
        <v>0</v>
      </c>
      <c r="BF695" s="182">
        <f>IF(N695="znížená",J695,0)</f>
        <v>0</v>
      </c>
      <c r="BG695" s="182">
        <f>IF(N695="zákl. prenesená",J695,0)</f>
        <v>0</v>
      </c>
      <c r="BH695" s="182">
        <f>IF(N695="zníž. prenesená",J695,0)</f>
        <v>0</v>
      </c>
      <c r="BI695" s="182">
        <f>IF(N695="nulová",J695,0)</f>
        <v>0</v>
      </c>
      <c r="BJ695" s="18" t="s">
        <v>89</v>
      </c>
      <c r="BK695" s="183">
        <f>ROUND(I695*H695,3)</f>
        <v>0</v>
      </c>
      <c r="BL695" s="18" t="s">
        <v>264</v>
      </c>
      <c r="BM695" s="181" t="s">
        <v>921</v>
      </c>
    </row>
    <row r="696" spans="1:65" s="14" customFormat="1" ht="11.25">
      <c r="B696" s="192"/>
      <c r="D696" s="185" t="s">
        <v>266</v>
      </c>
      <c r="E696" s="193" t="s">
        <v>1</v>
      </c>
      <c r="F696" s="194" t="s">
        <v>118</v>
      </c>
      <c r="H696" s="195">
        <v>8.27</v>
      </c>
      <c r="I696" s="196"/>
      <c r="L696" s="192"/>
      <c r="M696" s="197"/>
      <c r="N696" s="198"/>
      <c r="O696" s="198"/>
      <c r="P696" s="198"/>
      <c r="Q696" s="198"/>
      <c r="R696" s="198"/>
      <c r="S696" s="198"/>
      <c r="T696" s="199"/>
      <c r="AT696" s="193" t="s">
        <v>266</v>
      </c>
      <c r="AU696" s="193" t="s">
        <v>89</v>
      </c>
      <c r="AV696" s="14" t="s">
        <v>89</v>
      </c>
      <c r="AW696" s="14" t="s">
        <v>29</v>
      </c>
      <c r="AX696" s="14" t="s">
        <v>74</v>
      </c>
      <c r="AY696" s="193" t="s">
        <v>258</v>
      </c>
    </row>
    <row r="697" spans="1:65" s="14" customFormat="1" ht="11.25">
      <c r="B697" s="192"/>
      <c r="D697" s="185" t="s">
        <v>266</v>
      </c>
      <c r="E697" s="193" t="s">
        <v>1</v>
      </c>
      <c r="F697" s="194" t="s">
        <v>922</v>
      </c>
      <c r="H697" s="195">
        <v>0.80800000000000005</v>
      </c>
      <c r="I697" s="196"/>
      <c r="L697" s="192"/>
      <c r="M697" s="197"/>
      <c r="N697" s="198"/>
      <c r="O697" s="198"/>
      <c r="P697" s="198"/>
      <c r="Q697" s="198"/>
      <c r="R697" s="198"/>
      <c r="S697" s="198"/>
      <c r="T697" s="199"/>
      <c r="AT697" s="193" t="s">
        <v>266</v>
      </c>
      <c r="AU697" s="193" t="s">
        <v>89</v>
      </c>
      <c r="AV697" s="14" t="s">
        <v>89</v>
      </c>
      <c r="AW697" s="14" t="s">
        <v>29</v>
      </c>
      <c r="AX697" s="14" t="s">
        <v>74</v>
      </c>
      <c r="AY697" s="193" t="s">
        <v>258</v>
      </c>
    </row>
    <row r="698" spans="1:65" s="15" customFormat="1" ht="11.25">
      <c r="B698" s="200"/>
      <c r="D698" s="185" t="s">
        <v>266</v>
      </c>
      <c r="E698" s="201" t="s">
        <v>150</v>
      </c>
      <c r="F698" s="202" t="s">
        <v>280</v>
      </c>
      <c r="H698" s="203">
        <v>9.0779999999999994</v>
      </c>
      <c r="I698" s="204"/>
      <c r="L698" s="200"/>
      <c r="M698" s="205"/>
      <c r="N698" s="206"/>
      <c r="O698" s="206"/>
      <c r="P698" s="206"/>
      <c r="Q698" s="206"/>
      <c r="R698" s="206"/>
      <c r="S698" s="206"/>
      <c r="T698" s="207"/>
      <c r="AT698" s="201" t="s">
        <v>266</v>
      </c>
      <c r="AU698" s="201" t="s">
        <v>89</v>
      </c>
      <c r="AV698" s="15" t="s">
        <v>264</v>
      </c>
      <c r="AW698" s="15" t="s">
        <v>29</v>
      </c>
      <c r="AX698" s="15" t="s">
        <v>82</v>
      </c>
      <c r="AY698" s="201" t="s">
        <v>258</v>
      </c>
    </row>
    <row r="699" spans="1:65" s="2" customFormat="1" ht="36" customHeight="1">
      <c r="A699" s="33"/>
      <c r="B699" s="169"/>
      <c r="C699" s="170" t="s">
        <v>923</v>
      </c>
      <c r="D699" s="170" t="s">
        <v>260</v>
      </c>
      <c r="E699" s="171" t="s">
        <v>924</v>
      </c>
      <c r="F699" s="172" t="s">
        <v>925</v>
      </c>
      <c r="G699" s="173" t="s">
        <v>263</v>
      </c>
      <c r="H699" s="174">
        <v>38.253999999999998</v>
      </c>
      <c r="I699" s="175"/>
      <c r="J699" s="174">
        <f>ROUND(I699*H699,3)</f>
        <v>0</v>
      </c>
      <c r="K699" s="176"/>
      <c r="L699" s="34"/>
      <c r="M699" s="177" t="s">
        <v>1</v>
      </c>
      <c r="N699" s="178" t="s">
        <v>40</v>
      </c>
      <c r="O699" s="59"/>
      <c r="P699" s="179">
        <f>O699*H699</f>
        <v>0</v>
      </c>
      <c r="Q699" s="179">
        <v>7.6400000000000001E-3</v>
      </c>
      <c r="R699" s="179">
        <f>Q699*H699</f>
        <v>0.29226056</v>
      </c>
      <c r="S699" s="179">
        <v>0</v>
      </c>
      <c r="T699" s="180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81" t="s">
        <v>264</v>
      </c>
      <c r="AT699" s="181" t="s">
        <v>260</v>
      </c>
      <c r="AU699" s="181" t="s">
        <v>89</v>
      </c>
      <c r="AY699" s="18" t="s">
        <v>258</v>
      </c>
      <c r="BE699" s="182">
        <f>IF(N699="základná",J699,0)</f>
        <v>0</v>
      </c>
      <c r="BF699" s="182">
        <f>IF(N699="znížená",J699,0)</f>
        <v>0</v>
      </c>
      <c r="BG699" s="182">
        <f>IF(N699="zákl. prenesená",J699,0)</f>
        <v>0</v>
      </c>
      <c r="BH699" s="182">
        <f>IF(N699="zníž. prenesená",J699,0)</f>
        <v>0</v>
      </c>
      <c r="BI699" s="182">
        <f>IF(N699="nulová",J699,0)</f>
        <v>0</v>
      </c>
      <c r="BJ699" s="18" t="s">
        <v>89</v>
      </c>
      <c r="BK699" s="183">
        <f>ROUND(I699*H699,3)</f>
        <v>0</v>
      </c>
      <c r="BL699" s="18" t="s">
        <v>264</v>
      </c>
      <c r="BM699" s="181" t="s">
        <v>926</v>
      </c>
    </row>
    <row r="700" spans="1:65" s="14" customFormat="1" ht="11.25">
      <c r="B700" s="192"/>
      <c r="D700" s="185" t="s">
        <v>266</v>
      </c>
      <c r="E700" s="193" t="s">
        <v>1</v>
      </c>
      <c r="F700" s="194" t="s">
        <v>927</v>
      </c>
      <c r="H700" s="195">
        <v>38.253999999999998</v>
      </c>
      <c r="I700" s="196"/>
      <c r="L700" s="192"/>
      <c r="M700" s="197"/>
      <c r="N700" s="198"/>
      <c r="O700" s="198"/>
      <c r="P700" s="198"/>
      <c r="Q700" s="198"/>
      <c r="R700" s="198"/>
      <c r="S700" s="198"/>
      <c r="T700" s="199"/>
      <c r="AT700" s="193" t="s">
        <v>266</v>
      </c>
      <c r="AU700" s="193" t="s">
        <v>89</v>
      </c>
      <c r="AV700" s="14" t="s">
        <v>89</v>
      </c>
      <c r="AW700" s="14" t="s">
        <v>29</v>
      </c>
      <c r="AX700" s="14" t="s">
        <v>82</v>
      </c>
      <c r="AY700" s="193" t="s">
        <v>258</v>
      </c>
    </row>
    <row r="701" spans="1:65" s="2" customFormat="1" ht="24" customHeight="1">
      <c r="A701" s="33"/>
      <c r="B701" s="169"/>
      <c r="C701" s="170" t="s">
        <v>928</v>
      </c>
      <c r="D701" s="170" t="s">
        <v>260</v>
      </c>
      <c r="E701" s="171" t="s">
        <v>929</v>
      </c>
      <c r="F701" s="172" t="s">
        <v>930</v>
      </c>
      <c r="G701" s="173" t="s">
        <v>263</v>
      </c>
      <c r="H701" s="174">
        <v>5.1609999999999996</v>
      </c>
      <c r="I701" s="175"/>
      <c r="J701" s="174">
        <f>ROUND(I701*H701,3)</f>
        <v>0</v>
      </c>
      <c r="K701" s="176"/>
      <c r="L701" s="34"/>
      <c r="M701" s="177" t="s">
        <v>1</v>
      </c>
      <c r="N701" s="178" t="s">
        <v>40</v>
      </c>
      <c r="O701" s="59"/>
      <c r="P701" s="179">
        <f>O701*H701</f>
        <v>0</v>
      </c>
      <c r="Q701" s="179">
        <v>4.9300000000000004E-3</v>
      </c>
      <c r="R701" s="179">
        <f>Q701*H701</f>
        <v>2.5443730000000001E-2</v>
      </c>
      <c r="S701" s="179">
        <v>0</v>
      </c>
      <c r="T701" s="180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81" t="s">
        <v>264</v>
      </c>
      <c r="AT701" s="181" t="s">
        <v>260</v>
      </c>
      <c r="AU701" s="181" t="s">
        <v>89</v>
      </c>
      <c r="AY701" s="18" t="s">
        <v>258</v>
      </c>
      <c r="BE701" s="182">
        <f>IF(N701="základná",J701,0)</f>
        <v>0</v>
      </c>
      <c r="BF701" s="182">
        <f>IF(N701="znížená",J701,0)</f>
        <v>0</v>
      </c>
      <c r="BG701" s="182">
        <f>IF(N701="zákl. prenesená",J701,0)</f>
        <v>0</v>
      </c>
      <c r="BH701" s="182">
        <f>IF(N701="zníž. prenesená",J701,0)</f>
        <v>0</v>
      </c>
      <c r="BI701" s="182">
        <f>IF(N701="nulová",J701,0)</f>
        <v>0</v>
      </c>
      <c r="BJ701" s="18" t="s">
        <v>89</v>
      </c>
      <c r="BK701" s="183">
        <f>ROUND(I701*H701,3)</f>
        <v>0</v>
      </c>
      <c r="BL701" s="18" t="s">
        <v>264</v>
      </c>
      <c r="BM701" s="181" t="s">
        <v>931</v>
      </c>
    </row>
    <row r="702" spans="1:65" s="13" customFormat="1" ht="11.25">
      <c r="B702" s="184"/>
      <c r="D702" s="185" t="s">
        <v>266</v>
      </c>
      <c r="E702" s="186" t="s">
        <v>1</v>
      </c>
      <c r="F702" s="187" t="s">
        <v>932</v>
      </c>
      <c r="H702" s="186" t="s">
        <v>1</v>
      </c>
      <c r="I702" s="188"/>
      <c r="L702" s="184"/>
      <c r="M702" s="189"/>
      <c r="N702" s="190"/>
      <c r="O702" s="190"/>
      <c r="P702" s="190"/>
      <c r="Q702" s="190"/>
      <c r="R702" s="190"/>
      <c r="S702" s="190"/>
      <c r="T702" s="191"/>
      <c r="AT702" s="186" t="s">
        <v>266</v>
      </c>
      <c r="AU702" s="186" t="s">
        <v>89</v>
      </c>
      <c r="AV702" s="13" t="s">
        <v>82</v>
      </c>
      <c r="AW702" s="13" t="s">
        <v>29</v>
      </c>
      <c r="AX702" s="13" t="s">
        <v>74</v>
      </c>
      <c r="AY702" s="186" t="s">
        <v>258</v>
      </c>
    </row>
    <row r="703" spans="1:65" s="13" customFormat="1" ht="11.25">
      <c r="B703" s="184"/>
      <c r="D703" s="185" t="s">
        <v>266</v>
      </c>
      <c r="E703" s="186" t="s">
        <v>1</v>
      </c>
      <c r="F703" s="187" t="s">
        <v>933</v>
      </c>
      <c r="H703" s="186" t="s">
        <v>1</v>
      </c>
      <c r="I703" s="188"/>
      <c r="L703" s="184"/>
      <c r="M703" s="189"/>
      <c r="N703" s="190"/>
      <c r="O703" s="190"/>
      <c r="P703" s="190"/>
      <c r="Q703" s="190"/>
      <c r="R703" s="190"/>
      <c r="S703" s="190"/>
      <c r="T703" s="191"/>
      <c r="AT703" s="186" t="s">
        <v>266</v>
      </c>
      <c r="AU703" s="186" t="s">
        <v>89</v>
      </c>
      <c r="AV703" s="13" t="s">
        <v>82</v>
      </c>
      <c r="AW703" s="13" t="s">
        <v>29</v>
      </c>
      <c r="AX703" s="13" t="s">
        <v>74</v>
      </c>
      <c r="AY703" s="186" t="s">
        <v>258</v>
      </c>
    </row>
    <row r="704" spans="1:65" s="14" customFormat="1" ht="11.25">
      <c r="B704" s="192"/>
      <c r="D704" s="185" t="s">
        <v>266</v>
      </c>
      <c r="E704" s="193" t="s">
        <v>1</v>
      </c>
      <c r="F704" s="194" t="s">
        <v>934</v>
      </c>
      <c r="H704" s="195">
        <v>5.7350000000000003</v>
      </c>
      <c r="I704" s="196"/>
      <c r="L704" s="192"/>
      <c r="M704" s="197"/>
      <c r="N704" s="198"/>
      <c r="O704" s="198"/>
      <c r="P704" s="198"/>
      <c r="Q704" s="198"/>
      <c r="R704" s="198"/>
      <c r="S704" s="198"/>
      <c r="T704" s="199"/>
      <c r="AT704" s="193" t="s">
        <v>266</v>
      </c>
      <c r="AU704" s="193" t="s">
        <v>89</v>
      </c>
      <c r="AV704" s="14" t="s">
        <v>89</v>
      </c>
      <c r="AW704" s="14" t="s">
        <v>29</v>
      </c>
      <c r="AX704" s="14" t="s">
        <v>74</v>
      </c>
      <c r="AY704" s="193" t="s">
        <v>258</v>
      </c>
    </row>
    <row r="705" spans="1:65" s="14" customFormat="1" ht="11.25">
      <c r="B705" s="192"/>
      <c r="D705" s="185" t="s">
        <v>266</v>
      </c>
      <c r="E705" s="193" t="s">
        <v>1</v>
      </c>
      <c r="F705" s="194" t="s">
        <v>935</v>
      </c>
      <c r="H705" s="195">
        <v>-2.976</v>
      </c>
      <c r="I705" s="196"/>
      <c r="L705" s="192"/>
      <c r="M705" s="197"/>
      <c r="N705" s="198"/>
      <c r="O705" s="198"/>
      <c r="P705" s="198"/>
      <c r="Q705" s="198"/>
      <c r="R705" s="198"/>
      <c r="S705" s="198"/>
      <c r="T705" s="199"/>
      <c r="AT705" s="193" t="s">
        <v>266</v>
      </c>
      <c r="AU705" s="193" t="s">
        <v>89</v>
      </c>
      <c r="AV705" s="14" t="s">
        <v>89</v>
      </c>
      <c r="AW705" s="14" t="s">
        <v>29</v>
      </c>
      <c r="AX705" s="14" t="s">
        <v>74</v>
      </c>
      <c r="AY705" s="193" t="s">
        <v>258</v>
      </c>
    </row>
    <row r="706" spans="1:65" s="14" customFormat="1" ht="11.25">
      <c r="B706" s="192"/>
      <c r="D706" s="185" t="s">
        <v>266</v>
      </c>
      <c r="E706" s="193" t="s">
        <v>1</v>
      </c>
      <c r="F706" s="194" t="s">
        <v>936</v>
      </c>
      <c r="H706" s="195">
        <v>0.78500000000000003</v>
      </c>
      <c r="I706" s="196"/>
      <c r="L706" s="192"/>
      <c r="M706" s="197"/>
      <c r="N706" s="198"/>
      <c r="O706" s="198"/>
      <c r="P706" s="198"/>
      <c r="Q706" s="198"/>
      <c r="R706" s="198"/>
      <c r="S706" s="198"/>
      <c r="T706" s="199"/>
      <c r="AT706" s="193" t="s">
        <v>266</v>
      </c>
      <c r="AU706" s="193" t="s">
        <v>89</v>
      </c>
      <c r="AV706" s="14" t="s">
        <v>89</v>
      </c>
      <c r="AW706" s="14" t="s">
        <v>29</v>
      </c>
      <c r="AX706" s="14" t="s">
        <v>74</v>
      </c>
      <c r="AY706" s="193" t="s">
        <v>258</v>
      </c>
    </row>
    <row r="707" spans="1:65" s="14" customFormat="1" ht="11.25">
      <c r="B707" s="192"/>
      <c r="D707" s="185" t="s">
        <v>266</v>
      </c>
      <c r="E707" s="193" t="s">
        <v>1</v>
      </c>
      <c r="F707" s="194" t="s">
        <v>937</v>
      </c>
      <c r="H707" s="195">
        <v>1.617</v>
      </c>
      <c r="I707" s="196"/>
      <c r="L707" s="192"/>
      <c r="M707" s="197"/>
      <c r="N707" s="198"/>
      <c r="O707" s="198"/>
      <c r="P707" s="198"/>
      <c r="Q707" s="198"/>
      <c r="R707" s="198"/>
      <c r="S707" s="198"/>
      <c r="T707" s="199"/>
      <c r="AT707" s="193" t="s">
        <v>266</v>
      </c>
      <c r="AU707" s="193" t="s">
        <v>89</v>
      </c>
      <c r="AV707" s="14" t="s">
        <v>89</v>
      </c>
      <c r="AW707" s="14" t="s">
        <v>29</v>
      </c>
      <c r="AX707" s="14" t="s">
        <v>74</v>
      </c>
      <c r="AY707" s="193" t="s">
        <v>258</v>
      </c>
    </row>
    <row r="708" spans="1:65" s="15" customFormat="1" ht="11.25">
      <c r="B708" s="200"/>
      <c r="D708" s="185" t="s">
        <v>266</v>
      </c>
      <c r="E708" s="201" t="s">
        <v>186</v>
      </c>
      <c r="F708" s="202" t="s">
        <v>280</v>
      </c>
      <c r="H708" s="203">
        <v>5.1609999999999996</v>
      </c>
      <c r="I708" s="204"/>
      <c r="L708" s="200"/>
      <c r="M708" s="205"/>
      <c r="N708" s="206"/>
      <c r="O708" s="206"/>
      <c r="P708" s="206"/>
      <c r="Q708" s="206"/>
      <c r="R708" s="206"/>
      <c r="S708" s="206"/>
      <c r="T708" s="207"/>
      <c r="AT708" s="201" t="s">
        <v>266</v>
      </c>
      <c r="AU708" s="201" t="s">
        <v>89</v>
      </c>
      <c r="AV708" s="15" t="s">
        <v>264</v>
      </c>
      <c r="AW708" s="15" t="s">
        <v>29</v>
      </c>
      <c r="AX708" s="15" t="s">
        <v>82</v>
      </c>
      <c r="AY708" s="201" t="s">
        <v>258</v>
      </c>
    </row>
    <row r="709" spans="1:65" s="2" customFormat="1" ht="24" customHeight="1">
      <c r="A709" s="33"/>
      <c r="B709" s="169"/>
      <c r="C709" s="170" t="s">
        <v>938</v>
      </c>
      <c r="D709" s="170" t="s">
        <v>260</v>
      </c>
      <c r="E709" s="171" t="s">
        <v>939</v>
      </c>
      <c r="F709" s="172" t="s">
        <v>940</v>
      </c>
      <c r="G709" s="173" t="s">
        <v>263</v>
      </c>
      <c r="H709" s="174">
        <v>43.414999999999999</v>
      </c>
      <c r="I709" s="175"/>
      <c r="J709" s="174">
        <f>ROUND(I709*H709,3)</f>
        <v>0</v>
      </c>
      <c r="K709" s="176"/>
      <c r="L709" s="34"/>
      <c r="M709" s="177" t="s">
        <v>1</v>
      </c>
      <c r="N709" s="178" t="s">
        <v>40</v>
      </c>
      <c r="O709" s="59"/>
      <c r="P709" s="179">
        <f>O709*H709</f>
        <v>0</v>
      </c>
      <c r="Q709" s="179">
        <v>2.3619999999999999E-2</v>
      </c>
      <c r="R709" s="179">
        <f>Q709*H709</f>
        <v>1.0254622999999998</v>
      </c>
      <c r="S709" s="179">
        <v>0</v>
      </c>
      <c r="T709" s="180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81" t="s">
        <v>264</v>
      </c>
      <c r="AT709" s="181" t="s">
        <v>260</v>
      </c>
      <c r="AU709" s="181" t="s">
        <v>89</v>
      </c>
      <c r="AY709" s="18" t="s">
        <v>258</v>
      </c>
      <c r="BE709" s="182">
        <f>IF(N709="základná",J709,0)</f>
        <v>0</v>
      </c>
      <c r="BF709" s="182">
        <f>IF(N709="znížená",J709,0)</f>
        <v>0</v>
      </c>
      <c r="BG709" s="182">
        <f>IF(N709="zákl. prenesená",J709,0)</f>
        <v>0</v>
      </c>
      <c r="BH709" s="182">
        <f>IF(N709="zníž. prenesená",J709,0)</f>
        <v>0</v>
      </c>
      <c r="BI709" s="182">
        <f>IF(N709="nulová",J709,0)</f>
        <v>0</v>
      </c>
      <c r="BJ709" s="18" t="s">
        <v>89</v>
      </c>
      <c r="BK709" s="183">
        <f>ROUND(I709*H709,3)</f>
        <v>0</v>
      </c>
      <c r="BL709" s="18" t="s">
        <v>264</v>
      </c>
      <c r="BM709" s="181" t="s">
        <v>941</v>
      </c>
    </row>
    <row r="710" spans="1:65" s="14" customFormat="1" ht="11.25">
      <c r="B710" s="192"/>
      <c r="D710" s="185" t="s">
        <v>266</v>
      </c>
      <c r="E710" s="193" t="s">
        <v>1</v>
      </c>
      <c r="F710" s="194" t="s">
        <v>942</v>
      </c>
      <c r="H710" s="195">
        <v>43.414999999999999</v>
      </c>
      <c r="I710" s="196"/>
      <c r="L710" s="192"/>
      <c r="M710" s="197"/>
      <c r="N710" s="198"/>
      <c r="O710" s="198"/>
      <c r="P710" s="198"/>
      <c r="Q710" s="198"/>
      <c r="R710" s="198"/>
      <c r="S710" s="198"/>
      <c r="T710" s="199"/>
      <c r="AT710" s="193" t="s">
        <v>266</v>
      </c>
      <c r="AU710" s="193" t="s">
        <v>89</v>
      </c>
      <c r="AV710" s="14" t="s">
        <v>89</v>
      </c>
      <c r="AW710" s="14" t="s">
        <v>29</v>
      </c>
      <c r="AX710" s="14" t="s">
        <v>82</v>
      </c>
      <c r="AY710" s="193" t="s">
        <v>258</v>
      </c>
    </row>
    <row r="711" spans="1:65" s="2" customFormat="1" ht="24" customHeight="1">
      <c r="A711" s="33"/>
      <c r="B711" s="169"/>
      <c r="C711" s="170" t="s">
        <v>943</v>
      </c>
      <c r="D711" s="170" t="s">
        <v>260</v>
      </c>
      <c r="E711" s="171" t="s">
        <v>944</v>
      </c>
      <c r="F711" s="172" t="s">
        <v>945</v>
      </c>
      <c r="G711" s="173" t="s">
        <v>263</v>
      </c>
      <c r="H711" s="174">
        <v>43.414999999999999</v>
      </c>
      <c r="I711" s="175"/>
      <c r="J711" s="174">
        <f>ROUND(I711*H711,3)</f>
        <v>0</v>
      </c>
      <c r="K711" s="176"/>
      <c r="L711" s="34"/>
      <c r="M711" s="177" t="s">
        <v>1</v>
      </c>
      <c r="N711" s="178" t="s">
        <v>40</v>
      </c>
      <c r="O711" s="59"/>
      <c r="P711" s="179">
        <f>O711*H711</f>
        <v>0</v>
      </c>
      <c r="Q711" s="179">
        <v>1.4999999999999999E-4</v>
      </c>
      <c r="R711" s="179">
        <f>Q711*H711</f>
        <v>6.5122499999999989E-3</v>
      </c>
      <c r="S711" s="179">
        <v>0</v>
      </c>
      <c r="T711" s="180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81" t="s">
        <v>264</v>
      </c>
      <c r="AT711" s="181" t="s">
        <v>260</v>
      </c>
      <c r="AU711" s="181" t="s">
        <v>89</v>
      </c>
      <c r="AY711" s="18" t="s">
        <v>258</v>
      </c>
      <c r="BE711" s="182">
        <f>IF(N711="základná",J711,0)</f>
        <v>0</v>
      </c>
      <c r="BF711" s="182">
        <f>IF(N711="znížená",J711,0)</f>
        <v>0</v>
      </c>
      <c r="BG711" s="182">
        <f>IF(N711="zákl. prenesená",J711,0)</f>
        <v>0</v>
      </c>
      <c r="BH711" s="182">
        <f>IF(N711="zníž. prenesená",J711,0)</f>
        <v>0</v>
      </c>
      <c r="BI711" s="182">
        <f>IF(N711="nulová",J711,0)</f>
        <v>0</v>
      </c>
      <c r="BJ711" s="18" t="s">
        <v>89</v>
      </c>
      <c r="BK711" s="183">
        <f>ROUND(I711*H711,3)</f>
        <v>0</v>
      </c>
      <c r="BL711" s="18" t="s">
        <v>264</v>
      </c>
      <c r="BM711" s="181" t="s">
        <v>946</v>
      </c>
    </row>
    <row r="712" spans="1:65" s="13" customFormat="1" ht="11.25">
      <c r="B712" s="184"/>
      <c r="D712" s="185" t="s">
        <v>266</v>
      </c>
      <c r="E712" s="186" t="s">
        <v>1</v>
      </c>
      <c r="F712" s="187" t="s">
        <v>947</v>
      </c>
      <c r="H712" s="186" t="s">
        <v>1</v>
      </c>
      <c r="I712" s="188"/>
      <c r="L712" s="184"/>
      <c r="M712" s="189"/>
      <c r="N712" s="190"/>
      <c r="O712" s="190"/>
      <c r="P712" s="190"/>
      <c r="Q712" s="190"/>
      <c r="R712" s="190"/>
      <c r="S712" s="190"/>
      <c r="T712" s="191"/>
      <c r="AT712" s="186" t="s">
        <v>266</v>
      </c>
      <c r="AU712" s="186" t="s">
        <v>89</v>
      </c>
      <c r="AV712" s="13" t="s">
        <v>82</v>
      </c>
      <c r="AW712" s="13" t="s">
        <v>29</v>
      </c>
      <c r="AX712" s="13" t="s">
        <v>74</v>
      </c>
      <c r="AY712" s="186" t="s">
        <v>258</v>
      </c>
    </row>
    <row r="713" spans="1:65" s="13" customFormat="1" ht="11.25">
      <c r="B713" s="184"/>
      <c r="D713" s="185" t="s">
        <v>266</v>
      </c>
      <c r="E713" s="186" t="s">
        <v>1</v>
      </c>
      <c r="F713" s="187" t="s">
        <v>948</v>
      </c>
      <c r="H713" s="186" t="s">
        <v>1</v>
      </c>
      <c r="I713" s="188"/>
      <c r="L713" s="184"/>
      <c r="M713" s="189"/>
      <c r="N713" s="190"/>
      <c r="O713" s="190"/>
      <c r="P713" s="190"/>
      <c r="Q713" s="190"/>
      <c r="R713" s="190"/>
      <c r="S713" s="190"/>
      <c r="T713" s="191"/>
      <c r="AT713" s="186" t="s">
        <v>266</v>
      </c>
      <c r="AU713" s="186" t="s">
        <v>89</v>
      </c>
      <c r="AV713" s="13" t="s">
        <v>82</v>
      </c>
      <c r="AW713" s="13" t="s">
        <v>29</v>
      </c>
      <c r="AX713" s="13" t="s">
        <v>74</v>
      </c>
      <c r="AY713" s="186" t="s">
        <v>258</v>
      </c>
    </row>
    <row r="714" spans="1:65" s="13" customFormat="1" ht="11.25">
      <c r="B714" s="184"/>
      <c r="D714" s="185" t="s">
        <v>266</v>
      </c>
      <c r="E714" s="186" t="s">
        <v>1</v>
      </c>
      <c r="F714" s="187" t="s">
        <v>949</v>
      </c>
      <c r="H714" s="186" t="s">
        <v>1</v>
      </c>
      <c r="I714" s="188"/>
      <c r="L714" s="184"/>
      <c r="M714" s="189"/>
      <c r="N714" s="190"/>
      <c r="O714" s="190"/>
      <c r="P714" s="190"/>
      <c r="Q714" s="190"/>
      <c r="R714" s="190"/>
      <c r="S714" s="190"/>
      <c r="T714" s="191"/>
      <c r="AT714" s="186" t="s">
        <v>266</v>
      </c>
      <c r="AU714" s="186" t="s">
        <v>89</v>
      </c>
      <c r="AV714" s="13" t="s">
        <v>82</v>
      </c>
      <c r="AW714" s="13" t="s">
        <v>29</v>
      </c>
      <c r="AX714" s="13" t="s">
        <v>74</v>
      </c>
      <c r="AY714" s="186" t="s">
        <v>258</v>
      </c>
    </row>
    <row r="715" spans="1:65" s="14" customFormat="1" ht="11.25">
      <c r="B715" s="192"/>
      <c r="D715" s="185" t="s">
        <v>266</v>
      </c>
      <c r="E715" s="193" t="s">
        <v>1</v>
      </c>
      <c r="F715" s="194" t="s">
        <v>950</v>
      </c>
      <c r="H715" s="195">
        <v>22.661000000000001</v>
      </c>
      <c r="I715" s="196"/>
      <c r="L715" s="192"/>
      <c r="M715" s="197"/>
      <c r="N715" s="198"/>
      <c r="O715" s="198"/>
      <c r="P715" s="198"/>
      <c r="Q715" s="198"/>
      <c r="R715" s="198"/>
      <c r="S715" s="198"/>
      <c r="T715" s="199"/>
      <c r="AT715" s="193" t="s">
        <v>266</v>
      </c>
      <c r="AU715" s="193" t="s">
        <v>89</v>
      </c>
      <c r="AV715" s="14" t="s">
        <v>89</v>
      </c>
      <c r="AW715" s="14" t="s">
        <v>29</v>
      </c>
      <c r="AX715" s="14" t="s">
        <v>74</v>
      </c>
      <c r="AY715" s="193" t="s">
        <v>258</v>
      </c>
    </row>
    <row r="716" spans="1:65" s="14" customFormat="1" ht="11.25">
      <c r="B716" s="192"/>
      <c r="D716" s="185" t="s">
        <v>266</v>
      </c>
      <c r="E716" s="193" t="s">
        <v>1</v>
      </c>
      <c r="F716" s="194" t="s">
        <v>935</v>
      </c>
      <c r="H716" s="195">
        <v>-2.976</v>
      </c>
      <c r="I716" s="196"/>
      <c r="L716" s="192"/>
      <c r="M716" s="197"/>
      <c r="N716" s="198"/>
      <c r="O716" s="198"/>
      <c r="P716" s="198"/>
      <c r="Q716" s="198"/>
      <c r="R716" s="198"/>
      <c r="S716" s="198"/>
      <c r="T716" s="199"/>
      <c r="AT716" s="193" t="s">
        <v>266</v>
      </c>
      <c r="AU716" s="193" t="s">
        <v>89</v>
      </c>
      <c r="AV716" s="14" t="s">
        <v>89</v>
      </c>
      <c r="AW716" s="14" t="s">
        <v>29</v>
      </c>
      <c r="AX716" s="14" t="s">
        <v>74</v>
      </c>
      <c r="AY716" s="193" t="s">
        <v>258</v>
      </c>
    </row>
    <row r="717" spans="1:65" s="14" customFormat="1" ht="11.25">
      <c r="B717" s="192"/>
      <c r="D717" s="185" t="s">
        <v>266</v>
      </c>
      <c r="E717" s="193" t="s">
        <v>1</v>
      </c>
      <c r="F717" s="194" t="s">
        <v>936</v>
      </c>
      <c r="H717" s="195">
        <v>0.78500000000000003</v>
      </c>
      <c r="I717" s="196"/>
      <c r="L717" s="192"/>
      <c r="M717" s="197"/>
      <c r="N717" s="198"/>
      <c r="O717" s="198"/>
      <c r="P717" s="198"/>
      <c r="Q717" s="198"/>
      <c r="R717" s="198"/>
      <c r="S717" s="198"/>
      <c r="T717" s="199"/>
      <c r="AT717" s="193" t="s">
        <v>266</v>
      </c>
      <c r="AU717" s="193" t="s">
        <v>89</v>
      </c>
      <c r="AV717" s="14" t="s">
        <v>89</v>
      </c>
      <c r="AW717" s="14" t="s">
        <v>29</v>
      </c>
      <c r="AX717" s="14" t="s">
        <v>74</v>
      </c>
      <c r="AY717" s="193" t="s">
        <v>258</v>
      </c>
    </row>
    <row r="718" spans="1:65" s="13" customFormat="1" ht="11.25">
      <c r="B718" s="184"/>
      <c r="D718" s="185" t="s">
        <v>266</v>
      </c>
      <c r="E718" s="186" t="s">
        <v>1</v>
      </c>
      <c r="F718" s="187" t="s">
        <v>951</v>
      </c>
      <c r="H718" s="186" t="s">
        <v>1</v>
      </c>
      <c r="I718" s="188"/>
      <c r="L718" s="184"/>
      <c r="M718" s="189"/>
      <c r="N718" s="190"/>
      <c r="O718" s="190"/>
      <c r="P718" s="190"/>
      <c r="Q718" s="190"/>
      <c r="R718" s="190"/>
      <c r="S718" s="190"/>
      <c r="T718" s="191"/>
      <c r="AT718" s="186" t="s">
        <v>266</v>
      </c>
      <c r="AU718" s="186" t="s">
        <v>89</v>
      </c>
      <c r="AV718" s="13" t="s">
        <v>82</v>
      </c>
      <c r="AW718" s="13" t="s">
        <v>29</v>
      </c>
      <c r="AX718" s="13" t="s">
        <v>74</v>
      </c>
      <c r="AY718" s="186" t="s">
        <v>258</v>
      </c>
    </row>
    <row r="719" spans="1:65" s="14" customFormat="1" ht="11.25">
      <c r="B719" s="192"/>
      <c r="D719" s="185" t="s">
        <v>266</v>
      </c>
      <c r="E719" s="193" t="s">
        <v>1</v>
      </c>
      <c r="F719" s="194" t="s">
        <v>952</v>
      </c>
      <c r="H719" s="195">
        <v>13.875</v>
      </c>
      <c r="I719" s="196"/>
      <c r="L719" s="192"/>
      <c r="M719" s="197"/>
      <c r="N719" s="198"/>
      <c r="O719" s="198"/>
      <c r="P719" s="198"/>
      <c r="Q719" s="198"/>
      <c r="R719" s="198"/>
      <c r="S719" s="198"/>
      <c r="T719" s="199"/>
      <c r="AT719" s="193" t="s">
        <v>266</v>
      </c>
      <c r="AU719" s="193" t="s">
        <v>89</v>
      </c>
      <c r="AV719" s="14" t="s">
        <v>89</v>
      </c>
      <c r="AW719" s="14" t="s">
        <v>29</v>
      </c>
      <c r="AX719" s="14" t="s">
        <v>74</v>
      </c>
      <c r="AY719" s="193" t="s">
        <v>258</v>
      </c>
    </row>
    <row r="720" spans="1:65" s="14" customFormat="1" ht="11.25">
      <c r="B720" s="192"/>
      <c r="D720" s="185" t="s">
        <v>266</v>
      </c>
      <c r="E720" s="193" t="s">
        <v>1</v>
      </c>
      <c r="F720" s="194" t="s">
        <v>862</v>
      </c>
      <c r="H720" s="195">
        <v>-3.4449999999999998</v>
      </c>
      <c r="I720" s="196"/>
      <c r="L720" s="192"/>
      <c r="M720" s="197"/>
      <c r="N720" s="198"/>
      <c r="O720" s="198"/>
      <c r="P720" s="198"/>
      <c r="Q720" s="198"/>
      <c r="R720" s="198"/>
      <c r="S720" s="198"/>
      <c r="T720" s="199"/>
      <c r="AT720" s="193" t="s">
        <v>266</v>
      </c>
      <c r="AU720" s="193" t="s">
        <v>89</v>
      </c>
      <c r="AV720" s="14" t="s">
        <v>89</v>
      </c>
      <c r="AW720" s="14" t="s">
        <v>29</v>
      </c>
      <c r="AX720" s="14" t="s">
        <v>74</v>
      </c>
      <c r="AY720" s="193" t="s">
        <v>258</v>
      </c>
    </row>
    <row r="721" spans="1:65" s="14" customFormat="1" ht="11.25">
      <c r="B721" s="192"/>
      <c r="D721" s="185" t="s">
        <v>266</v>
      </c>
      <c r="E721" s="193" t="s">
        <v>1</v>
      </c>
      <c r="F721" s="194" t="s">
        <v>953</v>
      </c>
      <c r="H721" s="195">
        <v>0.92300000000000004</v>
      </c>
      <c r="I721" s="196"/>
      <c r="L721" s="192"/>
      <c r="M721" s="197"/>
      <c r="N721" s="198"/>
      <c r="O721" s="198"/>
      <c r="P721" s="198"/>
      <c r="Q721" s="198"/>
      <c r="R721" s="198"/>
      <c r="S721" s="198"/>
      <c r="T721" s="199"/>
      <c r="AT721" s="193" t="s">
        <v>266</v>
      </c>
      <c r="AU721" s="193" t="s">
        <v>89</v>
      </c>
      <c r="AV721" s="14" t="s">
        <v>89</v>
      </c>
      <c r="AW721" s="14" t="s">
        <v>29</v>
      </c>
      <c r="AX721" s="14" t="s">
        <v>74</v>
      </c>
      <c r="AY721" s="193" t="s">
        <v>258</v>
      </c>
    </row>
    <row r="722" spans="1:65" s="14" customFormat="1" ht="11.25">
      <c r="B722" s="192"/>
      <c r="D722" s="185" t="s">
        <v>266</v>
      </c>
      <c r="E722" s="193" t="s">
        <v>1</v>
      </c>
      <c r="F722" s="194" t="s">
        <v>954</v>
      </c>
      <c r="H722" s="195">
        <v>9.33</v>
      </c>
      <c r="I722" s="196"/>
      <c r="L722" s="192"/>
      <c r="M722" s="197"/>
      <c r="N722" s="198"/>
      <c r="O722" s="198"/>
      <c r="P722" s="198"/>
      <c r="Q722" s="198"/>
      <c r="R722" s="198"/>
      <c r="S722" s="198"/>
      <c r="T722" s="199"/>
      <c r="AT722" s="193" t="s">
        <v>266</v>
      </c>
      <c r="AU722" s="193" t="s">
        <v>89</v>
      </c>
      <c r="AV722" s="14" t="s">
        <v>89</v>
      </c>
      <c r="AW722" s="14" t="s">
        <v>29</v>
      </c>
      <c r="AX722" s="14" t="s">
        <v>74</v>
      </c>
      <c r="AY722" s="193" t="s">
        <v>258</v>
      </c>
    </row>
    <row r="723" spans="1:65" s="14" customFormat="1" ht="11.25">
      <c r="B723" s="192"/>
      <c r="D723" s="185" t="s">
        <v>266</v>
      </c>
      <c r="E723" s="193" t="s">
        <v>1</v>
      </c>
      <c r="F723" s="194" t="s">
        <v>955</v>
      </c>
      <c r="H723" s="195">
        <v>-1.1879999999999999</v>
      </c>
      <c r="I723" s="196"/>
      <c r="L723" s="192"/>
      <c r="M723" s="197"/>
      <c r="N723" s="198"/>
      <c r="O723" s="198"/>
      <c r="P723" s="198"/>
      <c r="Q723" s="198"/>
      <c r="R723" s="198"/>
      <c r="S723" s="198"/>
      <c r="T723" s="199"/>
      <c r="AT723" s="193" t="s">
        <v>266</v>
      </c>
      <c r="AU723" s="193" t="s">
        <v>89</v>
      </c>
      <c r="AV723" s="14" t="s">
        <v>89</v>
      </c>
      <c r="AW723" s="14" t="s">
        <v>29</v>
      </c>
      <c r="AX723" s="14" t="s">
        <v>74</v>
      </c>
      <c r="AY723" s="193" t="s">
        <v>258</v>
      </c>
    </row>
    <row r="724" spans="1:65" s="14" customFormat="1" ht="11.25">
      <c r="B724" s="192"/>
      <c r="D724" s="185" t="s">
        <v>266</v>
      </c>
      <c r="E724" s="193" t="s">
        <v>1</v>
      </c>
      <c r="F724" s="194" t="s">
        <v>956</v>
      </c>
      <c r="H724" s="195">
        <v>3.45</v>
      </c>
      <c r="I724" s="196"/>
      <c r="L724" s="192"/>
      <c r="M724" s="197"/>
      <c r="N724" s="198"/>
      <c r="O724" s="198"/>
      <c r="P724" s="198"/>
      <c r="Q724" s="198"/>
      <c r="R724" s="198"/>
      <c r="S724" s="198"/>
      <c r="T724" s="199"/>
      <c r="AT724" s="193" t="s">
        <v>266</v>
      </c>
      <c r="AU724" s="193" t="s">
        <v>89</v>
      </c>
      <c r="AV724" s="14" t="s">
        <v>89</v>
      </c>
      <c r="AW724" s="14" t="s">
        <v>29</v>
      </c>
      <c r="AX724" s="14" t="s">
        <v>74</v>
      </c>
      <c r="AY724" s="193" t="s">
        <v>258</v>
      </c>
    </row>
    <row r="725" spans="1:65" s="15" customFormat="1" ht="11.25">
      <c r="B725" s="200"/>
      <c r="D725" s="185" t="s">
        <v>266</v>
      </c>
      <c r="E725" s="201" t="s">
        <v>188</v>
      </c>
      <c r="F725" s="202" t="s">
        <v>280</v>
      </c>
      <c r="H725" s="203">
        <v>43.414999999999999</v>
      </c>
      <c r="I725" s="204"/>
      <c r="L725" s="200"/>
      <c r="M725" s="205"/>
      <c r="N725" s="206"/>
      <c r="O725" s="206"/>
      <c r="P725" s="206"/>
      <c r="Q725" s="206"/>
      <c r="R725" s="206"/>
      <c r="S725" s="206"/>
      <c r="T725" s="207"/>
      <c r="AT725" s="201" t="s">
        <v>266</v>
      </c>
      <c r="AU725" s="201" t="s">
        <v>89</v>
      </c>
      <c r="AV725" s="15" t="s">
        <v>264</v>
      </c>
      <c r="AW725" s="15" t="s">
        <v>29</v>
      </c>
      <c r="AX725" s="15" t="s">
        <v>82</v>
      </c>
      <c r="AY725" s="201" t="s">
        <v>258</v>
      </c>
    </row>
    <row r="726" spans="1:65" s="2" customFormat="1" ht="36" customHeight="1">
      <c r="A726" s="33"/>
      <c r="B726" s="169"/>
      <c r="C726" s="170" t="s">
        <v>957</v>
      </c>
      <c r="D726" s="170" t="s">
        <v>260</v>
      </c>
      <c r="E726" s="171" t="s">
        <v>958</v>
      </c>
      <c r="F726" s="172" t="s">
        <v>959</v>
      </c>
      <c r="G726" s="173" t="s">
        <v>263</v>
      </c>
      <c r="H726" s="174">
        <v>43.414999999999999</v>
      </c>
      <c r="I726" s="175"/>
      <c r="J726" s="174">
        <f>ROUND(I726*H726,3)</f>
        <v>0</v>
      </c>
      <c r="K726" s="176"/>
      <c r="L726" s="34"/>
      <c r="M726" s="177" t="s">
        <v>1</v>
      </c>
      <c r="N726" s="178" t="s">
        <v>40</v>
      </c>
      <c r="O726" s="59"/>
      <c r="P726" s="179">
        <f>O726*H726</f>
        <v>0</v>
      </c>
      <c r="Q726" s="179">
        <v>4.1999999999999997E-3</v>
      </c>
      <c r="R726" s="179">
        <f>Q726*H726</f>
        <v>0.18234299999999998</v>
      </c>
      <c r="S726" s="179">
        <v>0</v>
      </c>
      <c r="T726" s="180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81" t="s">
        <v>264</v>
      </c>
      <c r="AT726" s="181" t="s">
        <v>260</v>
      </c>
      <c r="AU726" s="181" t="s">
        <v>89</v>
      </c>
      <c r="AY726" s="18" t="s">
        <v>258</v>
      </c>
      <c r="BE726" s="182">
        <f>IF(N726="základná",J726,0)</f>
        <v>0</v>
      </c>
      <c r="BF726" s="182">
        <f>IF(N726="znížená",J726,0)</f>
        <v>0</v>
      </c>
      <c r="BG726" s="182">
        <f>IF(N726="zákl. prenesená",J726,0)</f>
        <v>0</v>
      </c>
      <c r="BH726" s="182">
        <f>IF(N726="zníž. prenesená",J726,0)</f>
        <v>0</v>
      </c>
      <c r="BI726" s="182">
        <f>IF(N726="nulová",J726,0)</f>
        <v>0</v>
      </c>
      <c r="BJ726" s="18" t="s">
        <v>89</v>
      </c>
      <c r="BK726" s="183">
        <f>ROUND(I726*H726,3)</f>
        <v>0</v>
      </c>
      <c r="BL726" s="18" t="s">
        <v>264</v>
      </c>
      <c r="BM726" s="181" t="s">
        <v>960</v>
      </c>
    </row>
    <row r="727" spans="1:65" s="14" customFormat="1" ht="11.25">
      <c r="B727" s="192"/>
      <c r="D727" s="185" t="s">
        <v>266</v>
      </c>
      <c r="E727" s="193" t="s">
        <v>1</v>
      </c>
      <c r="F727" s="194" t="s">
        <v>188</v>
      </c>
      <c r="H727" s="195">
        <v>43.414999999999999</v>
      </c>
      <c r="I727" s="196"/>
      <c r="L727" s="192"/>
      <c r="M727" s="197"/>
      <c r="N727" s="198"/>
      <c r="O727" s="198"/>
      <c r="P727" s="198"/>
      <c r="Q727" s="198"/>
      <c r="R727" s="198"/>
      <c r="S727" s="198"/>
      <c r="T727" s="199"/>
      <c r="AT727" s="193" t="s">
        <v>266</v>
      </c>
      <c r="AU727" s="193" t="s">
        <v>89</v>
      </c>
      <c r="AV727" s="14" t="s">
        <v>89</v>
      </c>
      <c r="AW727" s="14" t="s">
        <v>29</v>
      </c>
      <c r="AX727" s="14" t="s">
        <v>82</v>
      </c>
      <c r="AY727" s="193" t="s">
        <v>258</v>
      </c>
    </row>
    <row r="728" spans="1:65" s="2" customFormat="1" ht="24" customHeight="1">
      <c r="A728" s="33"/>
      <c r="B728" s="169"/>
      <c r="C728" s="170" t="s">
        <v>961</v>
      </c>
      <c r="D728" s="170" t="s">
        <v>260</v>
      </c>
      <c r="E728" s="171" t="s">
        <v>962</v>
      </c>
      <c r="F728" s="172" t="s">
        <v>963</v>
      </c>
      <c r="G728" s="173" t="s">
        <v>263</v>
      </c>
      <c r="H728" s="174">
        <v>43.414999999999999</v>
      </c>
      <c r="I728" s="175"/>
      <c r="J728" s="174">
        <f>ROUND(I728*H728,3)</f>
        <v>0</v>
      </c>
      <c r="K728" s="176"/>
      <c r="L728" s="34"/>
      <c r="M728" s="177" t="s">
        <v>1</v>
      </c>
      <c r="N728" s="178" t="s">
        <v>40</v>
      </c>
      <c r="O728" s="59"/>
      <c r="P728" s="179">
        <f>O728*H728</f>
        <v>0</v>
      </c>
      <c r="Q728" s="179">
        <v>4.0999999999999999E-4</v>
      </c>
      <c r="R728" s="179">
        <f>Q728*H728</f>
        <v>1.7800150000000001E-2</v>
      </c>
      <c r="S728" s="179">
        <v>0</v>
      </c>
      <c r="T728" s="180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81" t="s">
        <v>264</v>
      </c>
      <c r="AT728" s="181" t="s">
        <v>260</v>
      </c>
      <c r="AU728" s="181" t="s">
        <v>89</v>
      </c>
      <c r="AY728" s="18" t="s">
        <v>258</v>
      </c>
      <c r="BE728" s="182">
        <f>IF(N728="základná",J728,0)</f>
        <v>0</v>
      </c>
      <c r="BF728" s="182">
        <f>IF(N728="znížená",J728,0)</f>
        <v>0</v>
      </c>
      <c r="BG728" s="182">
        <f>IF(N728="zákl. prenesená",J728,0)</f>
        <v>0</v>
      </c>
      <c r="BH728" s="182">
        <f>IF(N728="zníž. prenesená",J728,0)</f>
        <v>0</v>
      </c>
      <c r="BI728" s="182">
        <f>IF(N728="nulová",J728,0)</f>
        <v>0</v>
      </c>
      <c r="BJ728" s="18" t="s">
        <v>89</v>
      </c>
      <c r="BK728" s="183">
        <f>ROUND(I728*H728,3)</f>
        <v>0</v>
      </c>
      <c r="BL728" s="18" t="s">
        <v>264</v>
      </c>
      <c r="BM728" s="181" t="s">
        <v>964</v>
      </c>
    </row>
    <row r="729" spans="1:65" s="14" customFormat="1" ht="11.25">
      <c r="B729" s="192"/>
      <c r="D729" s="185" t="s">
        <v>266</v>
      </c>
      <c r="E729" s="193" t="s">
        <v>1</v>
      </c>
      <c r="F729" s="194" t="s">
        <v>188</v>
      </c>
      <c r="H729" s="195">
        <v>43.414999999999999</v>
      </c>
      <c r="I729" s="196"/>
      <c r="L729" s="192"/>
      <c r="M729" s="197"/>
      <c r="N729" s="198"/>
      <c r="O729" s="198"/>
      <c r="P729" s="198"/>
      <c r="Q729" s="198"/>
      <c r="R729" s="198"/>
      <c r="S729" s="198"/>
      <c r="T729" s="199"/>
      <c r="AT729" s="193" t="s">
        <v>266</v>
      </c>
      <c r="AU729" s="193" t="s">
        <v>89</v>
      </c>
      <c r="AV729" s="14" t="s">
        <v>89</v>
      </c>
      <c r="AW729" s="14" t="s">
        <v>29</v>
      </c>
      <c r="AX729" s="14" t="s">
        <v>82</v>
      </c>
      <c r="AY729" s="193" t="s">
        <v>258</v>
      </c>
    </row>
    <row r="730" spans="1:65" s="2" customFormat="1" ht="24" customHeight="1">
      <c r="A730" s="33"/>
      <c r="B730" s="169"/>
      <c r="C730" s="170" t="s">
        <v>965</v>
      </c>
      <c r="D730" s="170" t="s">
        <v>260</v>
      </c>
      <c r="E730" s="171" t="s">
        <v>966</v>
      </c>
      <c r="F730" s="172" t="s">
        <v>967</v>
      </c>
      <c r="G730" s="173" t="s">
        <v>275</v>
      </c>
      <c r="H730" s="174">
        <v>1.899</v>
      </c>
      <c r="I730" s="175"/>
      <c r="J730" s="174">
        <f>ROUND(I730*H730,3)</f>
        <v>0</v>
      </c>
      <c r="K730" s="176"/>
      <c r="L730" s="34"/>
      <c r="M730" s="177" t="s">
        <v>1</v>
      </c>
      <c r="N730" s="178" t="s">
        <v>40</v>
      </c>
      <c r="O730" s="59"/>
      <c r="P730" s="179">
        <f>O730*H730</f>
        <v>0</v>
      </c>
      <c r="Q730" s="179">
        <v>2.23543</v>
      </c>
      <c r="R730" s="179">
        <f>Q730*H730</f>
        <v>4.24508157</v>
      </c>
      <c r="S730" s="179">
        <v>0</v>
      </c>
      <c r="T730" s="180">
        <f>S730*H730</f>
        <v>0</v>
      </c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R730" s="181" t="s">
        <v>264</v>
      </c>
      <c r="AT730" s="181" t="s">
        <v>260</v>
      </c>
      <c r="AU730" s="181" t="s">
        <v>89</v>
      </c>
      <c r="AY730" s="18" t="s">
        <v>258</v>
      </c>
      <c r="BE730" s="182">
        <f>IF(N730="základná",J730,0)</f>
        <v>0</v>
      </c>
      <c r="BF730" s="182">
        <f>IF(N730="znížená",J730,0)</f>
        <v>0</v>
      </c>
      <c r="BG730" s="182">
        <f>IF(N730="zákl. prenesená",J730,0)</f>
        <v>0</v>
      </c>
      <c r="BH730" s="182">
        <f>IF(N730="zníž. prenesená",J730,0)</f>
        <v>0</v>
      </c>
      <c r="BI730" s="182">
        <f>IF(N730="nulová",J730,0)</f>
        <v>0</v>
      </c>
      <c r="BJ730" s="18" t="s">
        <v>89</v>
      </c>
      <c r="BK730" s="183">
        <f>ROUND(I730*H730,3)</f>
        <v>0</v>
      </c>
      <c r="BL730" s="18" t="s">
        <v>264</v>
      </c>
      <c r="BM730" s="181" t="s">
        <v>968</v>
      </c>
    </row>
    <row r="731" spans="1:65" s="14" customFormat="1" ht="11.25">
      <c r="B731" s="192"/>
      <c r="D731" s="185" t="s">
        <v>266</v>
      </c>
      <c r="E731" s="193" t="s">
        <v>1</v>
      </c>
      <c r="F731" s="194" t="s">
        <v>969</v>
      </c>
      <c r="H731" s="195">
        <v>1.6459999999999999</v>
      </c>
      <c r="I731" s="196"/>
      <c r="L731" s="192"/>
      <c r="M731" s="197"/>
      <c r="N731" s="198"/>
      <c r="O731" s="198"/>
      <c r="P731" s="198"/>
      <c r="Q731" s="198"/>
      <c r="R731" s="198"/>
      <c r="S731" s="198"/>
      <c r="T731" s="199"/>
      <c r="AT731" s="193" t="s">
        <v>266</v>
      </c>
      <c r="AU731" s="193" t="s">
        <v>89</v>
      </c>
      <c r="AV731" s="14" t="s">
        <v>89</v>
      </c>
      <c r="AW731" s="14" t="s">
        <v>29</v>
      </c>
      <c r="AX731" s="14" t="s">
        <v>74</v>
      </c>
      <c r="AY731" s="193" t="s">
        <v>258</v>
      </c>
    </row>
    <row r="732" spans="1:65" s="14" customFormat="1" ht="11.25">
      <c r="B732" s="192"/>
      <c r="D732" s="185" t="s">
        <v>266</v>
      </c>
      <c r="E732" s="193" t="s">
        <v>1</v>
      </c>
      <c r="F732" s="194" t="s">
        <v>970</v>
      </c>
      <c r="H732" s="195">
        <v>0.154</v>
      </c>
      <c r="I732" s="196"/>
      <c r="L732" s="192"/>
      <c r="M732" s="197"/>
      <c r="N732" s="198"/>
      <c r="O732" s="198"/>
      <c r="P732" s="198"/>
      <c r="Q732" s="198"/>
      <c r="R732" s="198"/>
      <c r="S732" s="198"/>
      <c r="T732" s="199"/>
      <c r="AT732" s="193" t="s">
        <v>266</v>
      </c>
      <c r="AU732" s="193" t="s">
        <v>89</v>
      </c>
      <c r="AV732" s="14" t="s">
        <v>89</v>
      </c>
      <c r="AW732" s="14" t="s">
        <v>29</v>
      </c>
      <c r="AX732" s="14" t="s">
        <v>74</v>
      </c>
      <c r="AY732" s="193" t="s">
        <v>258</v>
      </c>
    </row>
    <row r="733" spans="1:65" s="14" customFormat="1" ht="11.25">
      <c r="B733" s="192"/>
      <c r="D733" s="185" t="s">
        <v>266</v>
      </c>
      <c r="E733" s="193" t="s">
        <v>1</v>
      </c>
      <c r="F733" s="194" t="s">
        <v>971</v>
      </c>
      <c r="H733" s="195">
        <v>9.9000000000000005E-2</v>
      </c>
      <c r="I733" s="196"/>
      <c r="L733" s="192"/>
      <c r="M733" s="197"/>
      <c r="N733" s="198"/>
      <c r="O733" s="198"/>
      <c r="P733" s="198"/>
      <c r="Q733" s="198"/>
      <c r="R733" s="198"/>
      <c r="S733" s="198"/>
      <c r="T733" s="199"/>
      <c r="AT733" s="193" t="s">
        <v>266</v>
      </c>
      <c r="AU733" s="193" t="s">
        <v>89</v>
      </c>
      <c r="AV733" s="14" t="s">
        <v>89</v>
      </c>
      <c r="AW733" s="14" t="s">
        <v>29</v>
      </c>
      <c r="AX733" s="14" t="s">
        <v>74</v>
      </c>
      <c r="AY733" s="193" t="s">
        <v>258</v>
      </c>
    </row>
    <row r="734" spans="1:65" s="15" customFormat="1" ht="11.25">
      <c r="B734" s="200"/>
      <c r="D734" s="185" t="s">
        <v>266</v>
      </c>
      <c r="E734" s="201" t="s">
        <v>1</v>
      </c>
      <c r="F734" s="202" t="s">
        <v>280</v>
      </c>
      <c r="H734" s="203">
        <v>1.899</v>
      </c>
      <c r="I734" s="204"/>
      <c r="L734" s="200"/>
      <c r="M734" s="205"/>
      <c r="N734" s="206"/>
      <c r="O734" s="206"/>
      <c r="P734" s="206"/>
      <c r="Q734" s="206"/>
      <c r="R734" s="206"/>
      <c r="S734" s="206"/>
      <c r="T734" s="207"/>
      <c r="AT734" s="201" t="s">
        <v>266</v>
      </c>
      <c r="AU734" s="201" t="s">
        <v>89</v>
      </c>
      <c r="AV734" s="15" t="s">
        <v>264</v>
      </c>
      <c r="AW734" s="15" t="s">
        <v>29</v>
      </c>
      <c r="AX734" s="15" t="s">
        <v>82</v>
      </c>
      <c r="AY734" s="201" t="s">
        <v>258</v>
      </c>
    </row>
    <row r="735" spans="1:65" s="2" customFormat="1" ht="24" customHeight="1">
      <c r="A735" s="33"/>
      <c r="B735" s="169"/>
      <c r="C735" s="170" t="s">
        <v>972</v>
      </c>
      <c r="D735" s="170" t="s">
        <v>260</v>
      </c>
      <c r="E735" s="171" t="s">
        <v>973</v>
      </c>
      <c r="F735" s="172" t="s">
        <v>974</v>
      </c>
      <c r="G735" s="173" t="s">
        <v>275</v>
      </c>
      <c r="H735" s="174">
        <v>0.19900000000000001</v>
      </c>
      <c r="I735" s="175"/>
      <c r="J735" s="174">
        <f>ROUND(I735*H735,3)</f>
        <v>0</v>
      </c>
      <c r="K735" s="176"/>
      <c r="L735" s="34"/>
      <c r="M735" s="177" t="s">
        <v>1</v>
      </c>
      <c r="N735" s="178" t="s">
        <v>40</v>
      </c>
      <c r="O735" s="59"/>
      <c r="P735" s="179">
        <f>O735*H735</f>
        <v>0</v>
      </c>
      <c r="Q735" s="179">
        <v>2.23543</v>
      </c>
      <c r="R735" s="179">
        <f>Q735*H735</f>
        <v>0.44485057</v>
      </c>
      <c r="S735" s="179">
        <v>0</v>
      </c>
      <c r="T735" s="180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81" t="s">
        <v>264</v>
      </c>
      <c r="AT735" s="181" t="s">
        <v>260</v>
      </c>
      <c r="AU735" s="181" t="s">
        <v>89</v>
      </c>
      <c r="AY735" s="18" t="s">
        <v>258</v>
      </c>
      <c r="BE735" s="182">
        <f>IF(N735="základná",J735,0)</f>
        <v>0</v>
      </c>
      <c r="BF735" s="182">
        <f>IF(N735="znížená",J735,0)</f>
        <v>0</v>
      </c>
      <c r="BG735" s="182">
        <f>IF(N735="zákl. prenesená",J735,0)</f>
        <v>0</v>
      </c>
      <c r="BH735" s="182">
        <f>IF(N735="zníž. prenesená",J735,0)</f>
        <v>0</v>
      </c>
      <c r="BI735" s="182">
        <f>IF(N735="nulová",J735,0)</f>
        <v>0</v>
      </c>
      <c r="BJ735" s="18" t="s">
        <v>89</v>
      </c>
      <c r="BK735" s="183">
        <f>ROUND(I735*H735,3)</f>
        <v>0</v>
      </c>
      <c r="BL735" s="18" t="s">
        <v>264</v>
      </c>
      <c r="BM735" s="181" t="s">
        <v>975</v>
      </c>
    </row>
    <row r="736" spans="1:65" s="13" customFormat="1" ht="11.25">
      <c r="B736" s="184"/>
      <c r="D736" s="185" t="s">
        <v>266</v>
      </c>
      <c r="E736" s="186" t="s">
        <v>1</v>
      </c>
      <c r="F736" s="187" t="s">
        <v>976</v>
      </c>
      <c r="H736" s="186" t="s">
        <v>1</v>
      </c>
      <c r="I736" s="188"/>
      <c r="L736" s="184"/>
      <c r="M736" s="189"/>
      <c r="N736" s="190"/>
      <c r="O736" s="190"/>
      <c r="P736" s="190"/>
      <c r="Q736" s="190"/>
      <c r="R736" s="190"/>
      <c r="S736" s="190"/>
      <c r="T736" s="191"/>
      <c r="AT736" s="186" t="s">
        <v>266</v>
      </c>
      <c r="AU736" s="186" t="s">
        <v>89</v>
      </c>
      <c r="AV736" s="13" t="s">
        <v>82</v>
      </c>
      <c r="AW736" s="13" t="s">
        <v>29</v>
      </c>
      <c r="AX736" s="13" t="s">
        <v>74</v>
      </c>
      <c r="AY736" s="186" t="s">
        <v>258</v>
      </c>
    </row>
    <row r="737" spans="1:65" s="14" customFormat="1" ht="11.25">
      <c r="B737" s="192"/>
      <c r="D737" s="185" t="s">
        <v>266</v>
      </c>
      <c r="E737" s="193" t="s">
        <v>1</v>
      </c>
      <c r="F737" s="194" t="s">
        <v>977</v>
      </c>
      <c r="H737" s="195">
        <v>1.986</v>
      </c>
      <c r="I737" s="196"/>
      <c r="L737" s="192"/>
      <c r="M737" s="197"/>
      <c r="N737" s="198"/>
      <c r="O737" s="198"/>
      <c r="P737" s="198"/>
      <c r="Q737" s="198"/>
      <c r="R737" s="198"/>
      <c r="S737" s="198"/>
      <c r="T737" s="199"/>
      <c r="AT737" s="193" t="s">
        <v>266</v>
      </c>
      <c r="AU737" s="193" t="s">
        <v>89</v>
      </c>
      <c r="AV737" s="14" t="s">
        <v>89</v>
      </c>
      <c r="AW737" s="14" t="s">
        <v>29</v>
      </c>
      <c r="AX737" s="14" t="s">
        <v>74</v>
      </c>
      <c r="AY737" s="193" t="s">
        <v>258</v>
      </c>
    </row>
    <row r="738" spans="1:65" s="16" customFormat="1" ht="11.25">
      <c r="B738" s="218"/>
      <c r="D738" s="185" t="s">
        <v>266</v>
      </c>
      <c r="E738" s="219" t="s">
        <v>198</v>
      </c>
      <c r="F738" s="220" t="s">
        <v>665</v>
      </c>
      <c r="H738" s="221">
        <v>1.986</v>
      </c>
      <c r="I738" s="222"/>
      <c r="L738" s="218"/>
      <c r="M738" s="223"/>
      <c r="N738" s="224"/>
      <c r="O738" s="224"/>
      <c r="P738" s="224"/>
      <c r="Q738" s="224"/>
      <c r="R738" s="224"/>
      <c r="S738" s="224"/>
      <c r="T738" s="225"/>
      <c r="AT738" s="219" t="s">
        <v>266</v>
      </c>
      <c r="AU738" s="219" t="s">
        <v>89</v>
      </c>
      <c r="AV738" s="16" t="s">
        <v>272</v>
      </c>
      <c r="AW738" s="16" t="s">
        <v>29</v>
      </c>
      <c r="AX738" s="16" t="s">
        <v>74</v>
      </c>
      <c r="AY738" s="219" t="s">
        <v>258</v>
      </c>
    </row>
    <row r="739" spans="1:65" s="14" customFormat="1" ht="11.25">
      <c r="B739" s="192"/>
      <c r="D739" s="185" t="s">
        <v>266</v>
      </c>
      <c r="E739" s="193" t="s">
        <v>1</v>
      </c>
      <c r="F739" s="194" t="s">
        <v>978</v>
      </c>
      <c r="H739" s="195">
        <v>0.19900000000000001</v>
      </c>
      <c r="I739" s="196"/>
      <c r="L739" s="192"/>
      <c r="M739" s="197"/>
      <c r="N739" s="198"/>
      <c r="O739" s="198"/>
      <c r="P739" s="198"/>
      <c r="Q739" s="198"/>
      <c r="R739" s="198"/>
      <c r="S739" s="198"/>
      <c r="T739" s="199"/>
      <c r="AT739" s="193" t="s">
        <v>266</v>
      </c>
      <c r="AU739" s="193" t="s">
        <v>89</v>
      </c>
      <c r="AV739" s="14" t="s">
        <v>89</v>
      </c>
      <c r="AW739" s="14" t="s">
        <v>29</v>
      </c>
      <c r="AX739" s="14" t="s">
        <v>82</v>
      </c>
      <c r="AY739" s="193" t="s">
        <v>258</v>
      </c>
    </row>
    <row r="740" spans="1:65" s="2" customFormat="1" ht="24" customHeight="1">
      <c r="A740" s="33"/>
      <c r="B740" s="169"/>
      <c r="C740" s="170" t="s">
        <v>979</v>
      </c>
      <c r="D740" s="170" t="s">
        <v>260</v>
      </c>
      <c r="E740" s="171" t="s">
        <v>980</v>
      </c>
      <c r="F740" s="172" t="s">
        <v>981</v>
      </c>
      <c r="G740" s="173" t="s">
        <v>275</v>
      </c>
      <c r="H740" s="174">
        <v>0.50800000000000001</v>
      </c>
      <c r="I740" s="175"/>
      <c r="J740" s="174">
        <f>ROUND(I740*H740,3)</f>
        <v>0</v>
      </c>
      <c r="K740" s="176"/>
      <c r="L740" s="34"/>
      <c r="M740" s="177" t="s">
        <v>1</v>
      </c>
      <c r="N740" s="178" t="s">
        <v>40</v>
      </c>
      <c r="O740" s="59"/>
      <c r="P740" s="179">
        <f>O740*H740</f>
        <v>0</v>
      </c>
      <c r="Q740" s="179">
        <v>2.23543</v>
      </c>
      <c r="R740" s="179">
        <f>Q740*H740</f>
        <v>1.1355984400000001</v>
      </c>
      <c r="S740" s="179">
        <v>0</v>
      </c>
      <c r="T740" s="180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81" t="s">
        <v>264</v>
      </c>
      <c r="AT740" s="181" t="s">
        <v>260</v>
      </c>
      <c r="AU740" s="181" t="s">
        <v>89</v>
      </c>
      <c r="AY740" s="18" t="s">
        <v>258</v>
      </c>
      <c r="BE740" s="182">
        <f>IF(N740="základná",J740,0)</f>
        <v>0</v>
      </c>
      <c r="BF740" s="182">
        <f>IF(N740="znížená",J740,0)</f>
        <v>0</v>
      </c>
      <c r="BG740" s="182">
        <f>IF(N740="zákl. prenesená",J740,0)</f>
        <v>0</v>
      </c>
      <c r="BH740" s="182">
        <f>IF(N740="zníž. prenesená",J740,0)</f>
        <v>0</v>
      </c>
      <c r="BI740" s="182">
        <f>IF(N740="nulová",J740,0)</f>
        <v>0</v>
      </c>
      <c r="BJ740" s="18" t="s">
        <v>89</v>
      </c>
      <c r="BK740" s="183">
        <f>ROUND(I740*H740,3)</f>
        <v>0</v>
      </c>
      <c r="BL740" s="18" t="s">
        <v>264</v>
      </c>
      <c r="BM740" s="181" t="s">
        <v>982</v>
      </c>
    </row>
    <row r="741" spans="1:65" s="14" customFormat="1" ht="11.25">
      <c r="B741" s="192"/>
      <c r="D741" s="185" t="s">
        <v>266</v>
      </c>
      <c r="E741" s="193" t="s">
        <v>1</v>
      </c>
      <c r="F741" s="194" t="s">
        <v>983</v>
      </c>
      <c r="H741" s="195">
        <v>0.50800000000000001</v>
      </c>
      <c r="I741" s="196"/>
      <c r="L741" s="192"/>
      <c r="M741" s="197"/>
      <c r="N741" s="198"/>
      <c r="O741" s="198"/>
      <c r="P741" s="198"/>
      <c r="Q741" s="198"/>
      <c r="R741" s="198"/>
      <c r="S741" s="198"/>
      <c r="T741" s="199"/>
      <c r="AT741" s="193" t="s">
        <v>266</v>
      </c>
      <c r="AU741" s="193" t="s">
        <v>89</v>
      </c>
      <c r="AV741" s="14" t="s">
        <v>89</v>
      </c>
      <c r="AW741" s="14" t="s">
        <v>29</v>
      </c>
      <c r="AX741" s="14" t="s">
        <v>82</v>
      </c>
      <c r="AY741" s="193" t="s">
        <v>258</v>
      </c>
    </row>
    <row r="742" spans="1:65" s="2" customFormat="1" ht="24" customHeight="1">
      <c r="A742" s="33"/>
      <c r="B742" s="169"/>
      <c r="C742" s="170" t="s">
        <v>984</v>
      </c>
      <c r="D742" s="170" t="s">
        <v>260</v>
      </c>
      <c r="E742" s="171" t="s">
        <v>985</v>
      </c>
      <c r="F742" s="172" t="s">
        <v>986</v>
      </c>
      <c r="G742" s="173" t="s">
        <v>275</v>
      </c>
      <c r="H742" s="174">
        <v>1.899</v>
      </c>
      <c r="I742" s="175"/>
      <c r="J742" s="174">
        <f>ROUND(I742*H742,3)</f>
        <v>0</v>
      </c>
      <c r="K742" s="176"/>
      <c r="L742" s="34"/>
      <c r="M742" s="177" t="s">
        <v>1</v>
      </c>
      <c r="N742" s="178" t="s">
        <v>40</v>
      </c>
      <c r="O742" s="59"/>
      <c r="P742" s="179">
        <f>O742*H742</f>
        <v>0</v>
      </c>
      <c r="Q742" s="179">
        <v>0</v>
      </c>
      <c r="R742" s="179">
        <f>Q742*H742</f>
        <v>0</v>
      </c>
      <c r="S742" s="179">
        <v>0</v>
      </c>
      <c r="T742" s="180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81" t="s">
        <v>264</v>
      </c>
      <c r="AT742" s="181" t="s">
        <v>260</v>
      </c>
      <c r="AU742" s="181" t="s">
        <v>89</v>
      </c>
      <c r="AY742" s="18" t="s">
        <v>258</v>
      </c>
      <c r="BE742" s="182">
        <f>IF(N742="základná",J742,0)</f>
        <v>0</v>
      </c>
      <c r="BF742" s="182">
        <f>IF(N742="znížená",J742,0)</f>
        <v>0</v>
      </c>
      <c r="BG742" s="182">
        <f>IF(N742="zákl. prenesená",J742,0)</f>
        <v>0</v>
      </c>
      <c r="BH742" s="182">
        <f>IF(N742="zníž. prenesená",J742,0)</f>
        <v>0</v>
      </c>
      <c r="BI742" s="182">
        <f>IF(N742="nulová",J742,0)</f>
        <v>0</v>
      </c>
      <c r="BJ742" s="18" t="s">
        <v>89</v>
      </c>
      <c r="BK742" s="183">
        <f>ROUND(I742*H742,3)</f>
        <v>0</v>
      </c>
      <c r="BL742" s="18" t="s">
        <v>264</v>
      </c>
      <c r="BM742" s="181" t="s">
        <v>987</v>
      </c>
    </row>
    <row r="743" spans="1:65" s="14" customFormat="1" ht="11.25">
      <c r="B743" s="192"/>
      <c r="D743" s="185" t="s">
        <v>266</v>
      </c>
      <c r="E743" s="193" t="s">
        <v>1</v>
      </c>
      <c r="F743" s="194" t="s">
        <v>969</v>
      </c>
      <c r="H743" s="195">
        <v>1.6459999999999999</v>
      </c>
      <c r="I743" s="196"/>
      <c r="L743" s="192"/>
      <c r="M743" s="197"/>
      <c r="N743" s="198"/>
      <c r="O743" s="198"/>
      <c r="P743" s="198"/>
      <c r="Q743" s="198"/>
      <c r="R743" s="198"/>
      <c r="S743" s="198"/>
      <c r="T743" s="199"/>
      <c r="AT743" s="193" t="s">
        <v>266</v>
      </c>
      <c r="AU743" s="193" t="s">
        <v>89</v>
      </c>
      <c r="AV743" s="14" t="s">
        <v>89</v>
      </c>
      <c r="AW743" s="14" t="s">
        <v>29</v>
      </c>
      <c r="AX743" s="14" t="s">
        <v>74</v>
      </c>
      <c r="AY743" s="193" t="s">
        <v>258</v>
      </c>
    </row>
    <row r="744" spans="1:65" s="14" customFormat="1" ht="11.25">
      <c r="B744" s="192"/>
      <c r="D744" s="185" t="s">
        <v>266</v>
      </c>
      <c r="E744" s="193" t="s">
        <v>1</v>
      </c>
      <c r="F744" s="194" t="s">
        <v>970</v>
      </c>
      <c r="H744" s="195">
        <v>0.154</v>
      </c>
      <c r="I744" s="196"/>
      <c r="L744" s="192"/>
      <c r="M744" s="197"/>
      <c r="N744" s="198"/>
      <c r="O744" s="198"/>
      <c r="P744" s="198"/>
      <c r="Q744" s="198"/>
      <c r="R744" s="198"/>
      <c r="S744" s="198"/>
      <c r="T744" s="199"/>
      <c r="AT744" s="193" t="s">
        <v>266</v>
      </c>
      <c r="AU744" s="193" t="s">
        <v>89</v>
      </c>
      <c r="AV744" s="14" t="s">
        <v>89</v>
      </c>
      <c r="AW744" s="14" t="s">
        <v>29</v>
      </c>
      <c r="AX744" s="14" t="s">
        <v>74</v>
      </c>
      <c r="AY744" s="193" t="s">
        <v>258</v>
      </c>
    </row>
    <row r="745" spans="1:65" s="14" customFormat="1" ht="11.25">
      <c r="B745" s="192"/>
      <c r="D745" s="185" t="s">
        <v>266</v>
      </c>
      <c r="E745" s="193" t="s">
        <v>1</v>
      </c>
      <c r="F745" s="194" t="s">
        <v>971</v>
      </c>
      <c r="H745" s="195">
        <v>9.9000000000000005E-2</v>
      </c>
      <c r="I745" s="196"/>
      <c r="L745" s="192"/>
      <c r="M745" s="197"/>
      <c r="N745" s="198"/>
      <c r="O745" s="198"/>
      <c r="P745" s="198"/>
      <c r="Q745" s="198"/>
      <c r="R745" s="198"/>
      <c r="S745" s="198"/>
      <c r="T745" s="199"/>
      <c r="AT745" s="193" t="s">
        <v>266</v>
      </c>
      <c r="AU745" s="193" t="s">
        <v>89</v>
      </c>
      <c r="AV745" s="14" t="s">
        <v>89</v>
      </c>
      <c r="AW745" s="14" t="s">
        <v>29</v>
      </c>
      <c r="AX745" s="14" t="s">
        <v>74</v>
      </c>
      <c r="AY745" s="193" t="s">
        <v>258</v>
      </c>
    </row>
    <row r="746" spans="1:65" s="15" customFormat="1" ht="11.25">
      <c r="B746" s="200"/>
      <c r="D746" s="185" t="s">
        <v>266</v>
      </c>
      <c r="E746" s="201" t="s">
        <v>1</v>
      </c>
      <c r="F746" s="202" t="s">
        <v>280</v>
      </c>
      <c r="H746" s="203">
        <v>1.899</v>
      </c>
      <c r="I746" s="204"/>
      <c r="L746" s="200"/>
      <c r="M746" s="205"/>
      <c r="N746" s="206"/>
      <c r="O746" s="206"/>
      <c r="P746" s="206"/>
      <c r="Q746" s="206"/>
      <c r="R746" s="206"/>
      <c r="S746" s="206"/>
      <c r="T746" s="207"/>
      <c r="AT746" s="201" t="s">
        <v>266</v>
      </c>
      <c r="AU746" s="201" t="s">
        <v>89</v>
      </c>
      <c r="AV746" s="15" t="s">
        <v>264</v>
      </c>
      <c r="AW746" s="15" t="s">
        <v>29</v>
      </c>
      <c r="AX746" s="15" t="s">
        <v>82</v>
      </c>
      <c r="AY746" s="201" t="s">
        <v>258</v>
      </c>
    </row>
    <row r="747" spans="1:65" s="2" customFormat="1" ht="24" customHeight="1">
      <c r="A747" s="33"/>
      <c r="B747" s="169"/>
      <c r="C747" s="170" t="s">
        <v>988</v>
      </c>
      <c r="D747" s="170" t="s">
        <v>260</v>
      </c>
      <c r="E747" s="171" t="s">
        <v>989</v>
      </c>
      <c r="F747" s="172" t="s">
        <v>990</v>
      </c>
      <c r="G747" s="173" t="s">
        <v>275</v>
      </c>
      <c r="H747" s="174">
        <v>0.50800000000000001</v>
      </c>
      <c r="I747" s="175"/>
      <c r="J747" s="174">
        <f>ROUND(I747*H747,3)</f>
        <v>0</v>
      </c>
      <c r="K747" s="176"/>
      <c r="L747" s="34"/>
      <c r="M747" s="177" t="s">
        <v>1</v>
      </c>
      <c r="N747" s="178" t="s">
        <v>40</v>
      </c>
      <c r="O747" s="59"/>
      <c r="P747" s="179">
        <f>O747*H747</f>
        <v>0</v>
      </c>
      <c r="Q747" s="179">
        <v>0</v>
      </c>
      <c r="R747" s="179">
        <f>Q747*H747</f>
        <v>0</v>
      </c>
      <c r="S747" s="179">
        <v>0</v>
      </c>
      <c r="T747" s="180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81" t="s">
        <v>264</v>
      </c>
      <c r="AT747" s="181" t="s">
        <v>260</v>
      </c>
      <c r="AU747" s="181" t="s">
        <v>89</v>
      </c>
      <c r="AY747" s="18" t="s">
        <v>258</v>
      </c>
      <c r="BE747" s="182">
        <f>IF(N747="základná",J747,0)</f>
        <v>0</v>
      </c>
      <c r="BF747" s="182">
        <f>IF(N747="znížená",J747,0)</f>
        <v>0</v>
      </c>
      <c r="BG747" s="182">
        <f>IF(N747="zákl. prenesená",J747,0)</f>
        <v>0</v>
      </c>
      <c r="BH747" s="182">
        <f>IF(N747="zníž. prenesená",J747,0)</f>
        <v>0</v>
      </c>
      <c r="BI747" s="182">
        <f>IF(N747="nulová",J747,0)</f>
        <v>0</v>
      </c>
      <c r="BJ747" s="18" t="s">
        <v>89</v>
      </c>
      <c r="BK747" s="183">
        <f>ROUND(I747*H747,3)</f>
        <v>0</v>
      </c>
      <c r="BL747" s="18" t="s">
        <v>264</v>
      </c>
      <c r="BM747" s="181" t="s">
        <v>991</v>
      </c>
    </row>
    <row r="748" spans="1:65" s="14" customFormat="1" ht="11.25">
      <c r="B748" s="192"/>
      <c r="D748" s="185" t="s">
        <v>266</v>
      </c>
      <c r="E748" s="193" t="s">
        <v>1</v>
      </c>
      <c r="F748" s="194" t="s">
        <v>983</v>
      </c>
      <c r="H748" s="195">
        <v>0.50800000000000001</v>
      </c>
      <c r="I748" s="196"/>
      <c r="L748" s="192"/>
      <c r="M748" s="197"/>
      <c r="N748" s="198"/>
      <c r="O748" s="198"/>
      <c r="P748" s="198"/>
      <c r="Q748" s="198"/>
      <c r="R748" s="198"/>
      <c r="S748" s="198"/>
      <c r="T748" s="199"/>
      <c r="AT748" s="193" t="s">
        <v>266</v>
      </c>
      <c r="AU748" s="193" t="s">
        <v>89</v>
      </c>
      <c r="AV748" s="14" t="s">
        <v>89</v>
      </c>
      <c r="AW748" s="14" t="s">
        <v>29</v>
      </c>
      <c r="AX748" s="14" t="s">
        <v>82</v>
      </c>
      <c r="AY748" s="193" t="s">
        <v>258</v>
      </c>
    </row>
    <row r="749" spans="1:65" s="2" customFormat="1" ht="24" customHeight="1">
      <c r="A749" s="33"/>
      <c r="B749" s="169"/>
      <c r="C749" s="170" t="s">
        <v>992</v>
      </c>
      <c r="D749" s="170" t="s">
        <v>260</v>
      </c>
      <c r="E749" s="171" t="s">
        <v>993</v>
      </c>
      <c r="F749" s="172" t="s">
        <v>994</v>
      </c>
      <c r="G749" s="173" t="s">
        <v>275</v>
      </c>
      <c r="H749" s="174">
        <v>1.6459999999999999</v>
      </c>
      <c r="I749" s="175"/>
      <c r="J749" s="174">
        <f>ROUND(I749*H749,3)</f>
        <v>0</v>
      </c>
      <c r="K749" s="176"/>
      <c r="L749" s="34"/>
      <c r="M749" s="177" t="s">
        <v>1</v>
      </c>
      <c r="N749" s="178" t="s">
        <v>40</v>
      </c>
      <c r="O749" s="59"/>
      <c r="P749" s="179">
        <f>O749*H749</f>
        <v>0</v>
      </c>
      <c r="Q749" s="179">
        <v>0</v>
      </c>
      <c r="R749" s="179">
        <f>Q749*H749</f>
        <v>0</v>
      </c>
      <c r="S749" s="179">
        <v>0</v>
      </c>
      <c r="T749" s="180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81" t="s">
        <v>264</v>
      </c>
      <c r="AT749" s="181" t="s">
        <v>260</v>
      </c>
      <c r="AU749" s="181" t="s">
        <v>89</v>
      </c>
      <c r="AY749" s="18" t="s">
        <v>258</v>
      </c>
      <c r="BE749" s="182">
        <f>IF(N749="základná",J749,0)</f>
        <v>0</v>
      </c>
      <c r="BF749" s="182">
        <f>IF(N749="znížená",J749,0)</f>
        <v>0</v>
      </c>
      <c r="BG749" s="182">
        <f>IF(N749="zákl. prenesená",J749,0)</f>
        <v>0</v>
      </c>
      <c r="BH749" s="182">
        <f>IF(N749="zníž. prenesená",J749,0)</f>
        <v>0</v>
      </c>
      <c r="BI749" s="182">
        <f>IF(N749="nulová",J749,0)</f>
        <v>0</v>
      </c>
      <c r="BJ749" s="18" t="s">
        <v>89</v>
      </c>
      <c r="BK749" s="183">
        <f>ROUND(I749*H749,3)</f>
        <v>0</v>
      </c>
      <c r="BL749" s="18" t="s">
        <v>264</v>
      </c>
      <c r="BM749" s="181" t="s">
        <v>995</v>
      </c>
    </row>
    <row r="750" spans="1:65" s="14" customFormat="1" ht="11.25">
      <c r="B750" s="192"/>
      <c r="D750" s="185" t="s">
        <v>266</v>
      </c>
      <c r="E750" s="193" t="s">
        <v>1</v>
      </c>
      <c r="F750" s="194" t="s">
        <v>969</v>
      </c>
      <c r="H750" s="195">
        <v>1.6459999999999999</v>
      </c>
      <c r="I750" s="196"/>
      <c r="L750" s="192"/>
      <c r="M750" s="197"/>
      <c r="N750" s="198"/>
      <c r="O750" s="198"/>
      <c r="P750" s="198"/>
      <c r="Q750" s="198"/>
      <c r="R750" s="198"/>
      <c r="S750" s="198"/>
      <c r="T750" s="199"/>
      <c r="AT750" s="193" t="s">
        <v>266</v>
      </c>
      <c r="AU750" s="193" t="s">
        <v>89</v>
      </c>
      <c r="AV750" s="14" t="s">
        <v>89</v>
      </c>
      <c r="AW750" s="14" t="s">
        <v>29</v>
      </c>
      <c r="AX750" s="14" t="s">
        <v>82</v>
      </c>
      <c r="AY750" s="193" t="s">
        <v>258</v>
      </c>
    </row>
    <row r="751" spans="1:65" s="2" customFormat="1" ht="24" customHeight="1">
      <c r="A751" s="33"/>
      <c r="B751" s="169"/>
      <c r="C751" s="170" t="s">
        <v>996</v>
      </c>
      <c r="D751" s="170" t="s">
        <v>260</v>
      </c>
      <c r="E751" s="171" t="s">
        <v>997</v>
      </c>
      <c r="F751" s="172" t="s">
        <v>998</v>
      </c>
      <c r="G751" s="173" t="s">
        <v>275</v>
      </c>
      <c r="H751" s="174">
        <v>0.19900000000000001</v>
      </c>
      <c r="I751" s="175"/>
      <c r="J751" s="174">
        <f>ROUND(I751*H751,3)</f>
        <v>0</v>
      </c>
      <c r="K751" s="176"/>
      <c r="L751" s="34"/>
      <c r="M751" s="177" t="s">
        <v>1</v>
      </c>
      <c r="N751" s="178" t="s">
        <v>40</v>
      </c>
      <c r="O751" s="59"/>
      <c r="P751" s="179">
        <f>O751*H751</f>
        <v>0</v>
      </c>
      <c r="Q751" s="179">
        <v>0</v>
      </c>
      <c r="R751" s="179">
        <f>Q751*H751</f>
        <v>0</v>
      </c>
      <c r="S751" s="179">
        <v>0</v>
      </c>
      <c r="T751" s="180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181" t="s">
        <v>264</v>
      </c>
      <c r="AT751" s="181" t="s">
        <v>260</v>
      </c>
      <c r="AU751" s="181" t="s">
        <v>89</v>
      </c>
      <c r="AY751" s="18" t="s">
        <v>258</v>
      </c>
      <c r="BE751" s="182">
        <f>IF(N751="základná",J751,0)</f>
        <v>0</v>
      </c>
      <c r="BF751" s="182">
        <f>IF(N751="znížená",J751,0)</f>
        <v>0</v>
      </c>
      <c r="BG751" s="182">
        <f>IF(N751="zákl. prenesená",J751,0)</f>
        <v>0</v>
      </c>
      <c r="BH751" s="182">
        <f>IF(N751="zníž. prenesená",J751,0)</f>
        <v>0</v>
      </c>
      <c r="BI751" s="182">
        <f>IF(N751="nulová",J751,0)</f>
        <v>0</v>
      </c>
      <c r="BJ751" s="18" t="s">
        <v>89</v>
      </c>
      <c r="BK751" s="183">
        <f>ROUND(I751*H751,3)</f>
        <v>0</v>
      </c>
      <c r="BL751" s="18" t="s">
        <v>264</v>
      </c>
      <c r="BM751" s="181" t="s">
        <v>999</v>
      </c>
    </row>
    <row r="752" spans="1:65" s="14" customFormat="1" ht="11.25">
      <c r="B752" s="192"/>
      <c r="D752" s="185" t="s">
        <v>266</v>
      </c>
      <c r="E752" s="193" t="s">
        <v>1</v>
      </c>
      <c r="F752" s="194" t="s">
        <v>978</v>
      </c>
      <c r="H752" s="195">
        <v>0.19900000000000001</v>
      </c>
      <c r="I752" s="196"/>
      <c r="L752" s="192"/>
      <c r="M752" s="197"/>
      <c r="N752" s="198"/>
      <c r="O752" s="198"/>
      <c r="P752" s="198"/>
      <c r="Q752" s="198"/>
      <c r="R752" s="198"/>
      <c r="S752" s="198"/>
      <c r="T752" s="199"/>
      <c r="AT752" s="193" t="s">
        <v>266</v>
      </c>
      <c r="AU752" s="193" t="s">
        <v>89</v>
      </c>
      <c r="AV752" s="14" t="s">
        <v>89</v>
      </c>
      <c r="AW752" s="14" t="s">
        <v>29</v>
      </c>
      <c r="AX752" s="14" t="s">
        <v>82</v>
      </c>
      <c r="AY752" s="193" t="s">
        <v>258</v>
      </c>
    </row>
    <row r="753" spans="1:65" s="2" customFormat="1" ht="24" customHeight="1">
      <c r="A753" s="33"/>
      <c r="B753" s="169"/>
      <c r="C753" s="170" t="s">
        <v>1000</v>
      </c>
      <c r="D753" s="170" t="s">
        <v>260</v>
      </c>
      <c r="E753" s="171" t="s">
        <v>1001</v>
      </c>
      <c r="F753" s="172" t="s">
        <v>1002</v>
      </c>
      <c r="G753" s="173" t="s">
        <v>275</v>
      </c>
      <c r="H753" s="174">
        <v>0.50800000000000001</v>
      </c>
      <c r="I753" s="175"/>
      <c r="J753" s="174">
        <f>ROUND(I753*H753,3)</f>
        <v>0</v>
      </c>
      <c r="K753" s="176"/>
      <c r="L753" s="34"/>
      <c r="M753" s="177" t="s">
        <v>1</v>
      </c>
      <c r="N753" s="178" t="s">
        <v>40</v>
      </c>
      <c r="O753" s="59"/>
      <c r="P753" s="179">
        <f>O753*H753</f>
        <v>0</v>
      </c>
      <c r="Q753" s="179">
        <v>0</v>
      </c>
      <c r="R753" s="179">
        <f>Q753*H753</f>
        <v>0</v>
      </c>
      <c r="S753" s="179">
        <v>0</v>
      </c>
      <c r="T753" s="180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81" t="s">
        <v>264</v>
      </c>
      <c r="AT753" s="181" t="s">
        <v>260</v>
      </c>
      <c r="AU753" s="181" t="s">
        <v>89</v>
      </c>
      <c r="AY753" s="18" t="s">
        <v>258</v>
      </c>
      <c r="BE753" s="182">
        <f>IF(N753="základná",J753,0)</f>
        <v>0</v>
      </c>
      <c r="BF753" s="182">
        <f>IF(N753="znížená",J753,0)</f>
        <v>0</v>
      </c>
      <c r="BG753" s="182">
        <f>IF(N753="zákl. prenesená",J753,0)</f>
        <v>0</v>
      </c>
      <c r="BH753" s="182">
        <f>IF(N753="zníž. prenesená",J753,0)</f>
        <v>0</v>
      </c>
      <c r="BI753" s="182">
        <f>IF(N753="nulová",J753,0)</f>
        <v>0</v>
      </c>
      <c r="BJ753" s="18" t="s">
        <v>89</v>
      </c>
      <c r="BK753" s="183">
        <f>ROUND(I753*H753,3)</f>
        <v>0</v>
      </c>
      <c r="BL753" s="18" t="s">
        <v>264</v>
      </c>
      <c r="BM753" s="181" t="s">
        <v>1003</v>
      </c>
    </row>
    <row r="754" spans="1:65" s="14" customFormat="1" ht="11.25">
      <c r="B754" s="192"/>
      <c r="D754" s="185" t="s">
        <v>266</v>
      </c>
      <c r="E754" s="193" t="s">
        <v>1</v>
      </c>
      <c r="F754" s="194" t="s">
        <v>983</v>
      </c>
      <c r="H754" s="195">
        <v>0.50800000000000001</v>
      </c>
      <c r="I754" s="196"/>
      <c r="L754" s="192"/>
      <c r="M754" s="197"/>
      <c r="N754" s="198"/>
      <c r="O754" s="198"/>
      <c r="P754" s="198"/>
      <c r="Q754" s="198"/>
      <c r="R754" s="198"/>
      <c r="S754" s="198"/>
      <c r="T754" s="199"/>
      <c r="AT754" s="193" t="s">
        <v>266</v>
      </c>
      <c r="AU754" s="193" t="s">
        <v>89</v>
      </c>
      <c r="AV754" s="14" t="s">
        <v>89</v>
      </c>
      <c r="AW754" s="14" t="s">
        <v>29</v>
      </c>
      <c r="AX754" s="14" t="s">
        <v>82</v>
      </c>
      <c r="AY754" s="193" t="s">
        <v>258</v>
      </c>
    </row>
    <row r="755" spans="1:65" s="2" customFormat="1" ht="36" customHeight="1">
      <c r="A755" s="33"/>
      <c r="B755" s="169"/>
      <c r="C755" s="170" t="s">
        <v>1004</v>
      </c>
      <c r="D755" s="170" t="s">
        <v>260</v>
      </c>
      <c r="E755" s="171" t="s">
        <v>1005</v>
      </c>
      <c r="F755" s="172" t="s">
        <v>1006</v>
      </c>
      <c r="G755" s="173" t="s">
        <v>263</v>
      </c>
      <c r="H755" s="174">
        <v>41.892000000000003</v>
      </c>
      <c r="I755" s="175"/>
      <c r="J755" s="174">
        <f>ROUND(I755*H755,3)</f>
        <v>0</v>
      </c>
      <c r="K755" s="176"/>
      <c r="L755" s="34"/>
      <c r="M755" s="177" t="s">
        <v>1</v>
      </c>
      <c r="N755" s="178" t="s">
        <v>40</v>
      </c>
      <c r="O755" s="59"/>
      <c r="P755" s="179">
        <f>O755*H755</f>
        <v>0</v>
      </c>
      <c r="Q755" s="179">
        <v>2.4499999999999999E-3</v>
      </c>
      <c r="R755" s="179">
        <f>Q755*H755</f>
        <v>0.1026354</v>
      </c>
      <c r="S755" s="179">
        <v>0</v>
      </c>
      <c r="T755" s="180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81" t="s">
        <v>264</v>
      </c>
      <c r="AT755" s="181" t="s">
        <v>260</v>
      </c>
      <c r="AU755" s="181" t="s">
        <v>89</v>
      </c>
      <c r="AY755" s="18" t="s">
        <v>258</v>
      </c>
      <c r="BE755" s="182">
        <f>IF(N755="základná",J755,0)</f>
        <v>0</v>
      </c>
      <c r="BF755" s="182">
        <f>IF(N755="znížená",J755,0)</f>
        <v>0</v>
      </c>
      <c r="BG755" s="182">
        <f>IF(N755="zákl. prenesená",J755,0)</f>
        <v>0</v>
      </c>
      <c r="BH755" s="182">
        <f>IF(N755="zníž. prenesená",J755,0)</f>
        <v>0</v>
      </c>
      <c r="BI755" s="182">
        <f>IF(N755="nulová",J755,0)</f>
        <v>0</v>
      </c>
      <c r="BJ755" s="18" t="s">
        <v>89</v>
      </c>
      <c r="BK755" s="183">
        <f>ROUND(I755*H755,3)</f>
        <v>0</v>
      </c>
      <c r="BL755" s="18" t="s">
        <v>264</v>
      </c>
      <c r="BM755" s="181" t="s">
        <v>1007</v>
      </c>
    </row>
    <row r="756" spans="1:65" s="14" customFormat="1" ht="11.25">
      <c r="B756" s="192"/>
      <c r="D756" s="185" t="s">
        <v>266</v>
      </c>
      <c r="E756" s="193" t="s">
        <v>1</v>
      </c>
      <c r="F756" s="194" t="s">
        <v>1008</v>
      </c>
      <c r="H756" s="195">
        <v>37.866999999999997</v>
      </c>
      <c r="I756" s="196"/>
      <c r="L756" s="192"/>
      <c r="M756" s="197"/>
      <c r="N756" s="198"/>
      <c r="O756" s="198"/>
      <c r="P756" s="198"/>
      <c r="Q756" s="198"/>
      <c r="R756" s="198"/>
      <c r="S756" s="198"/>
      <c r="T756" s="199"/>
      <c r="AT756" s="193" t="s">
        <v>266</v>
      </c>
      <c r="AU756" s="193" t="s">
        <v>89</v>
      </c>
      <c r="AV756" s="14" t="s">
        <v>89</v>
      </c>
      <c r="AW756" s="14" t="s">
        <v>29</v>
      </c>
      <c r="AX756" s="14" t="s">
        <v>74</v>
      </c>
      <c r="AY756" s="193" t="s">
        <v>258</v>
      </c>
    </row>
    <row r="757" spans="1:65" s="14" customFormat="1" ht="11.25">
      <c r="B757" s="192"/>
      <c r="D757" s="185" t="s">
        <v>266</v>
      </c>
      <c r="E757" s="193" t="s">
        <v>1</v>
      </c>
      <c r="F757" s="194" t="s">
        <v>1009</v>
      </c>
      <c r="H757" s="195">
        <v>4.0250000000000004</v>
      </c>
      <c r="I757" s="196"/>
      <c r="L757" s="192"/>
      <c r="M757" s="197"/>
      <c r="N757" s="198"/>
      <c r="O757" s="198"/>
      <c r="P757" s="198"/>
      <c r="Q757" s="198"/>
      <c r="R757" s="198"/>
      <c r="S757" s="198"/>
      <c r="T757" s="199"/>
      <c r="AT757" s="193" t="s">
        <v>266</v>
      </c>
      <c r="AU757" s="193" t="s">
        <v>89</v>
      </c>
      <c r="AV757" s="14" t="s">
        <v>89</v>
      </c>
      <c r="AW757" s="14" t="s">
        <v>29</v>
      </c>
      <c r="AX757" s="14" t="s">
        <v>74</v>
      </c>
      <c r="AY757" s="193" t="s">
        <v>258</v>
      </c>
    </row>
    <row r="758" spans="1:65" s="15" customFormat="1" ht="11.25">
      <c r="B758" s="200"/>
      <c r="D758" s="185" t="s">
        <v>266</v>
      </c>
      <c r="E758" s="201" t="s">
        <v>1</v>
      </c>
      <c r="F758" s="202" t="s">
        <v>280</v>
      </c>
      <c r="H758" s="203">
        <v>41.892000000000003</v>
      </c>
      <c r="I758" s="204"/>
      <c r="L758" s="200"/>
      <c r="M758" s="205"/>
      <c r="N758" s="206"/>
      <c r="O758" s="206"/>
      <c r="P758" s="206"/>
      <c r="Q758" s="206"/>
      <c r="R758" s="206"/>
      <c r="S758" s="206"/>
      <c r="T758" s="207"/>
      <c r="AT758" s="201" t="s">
        <v>266</v>
      </c>
      <c r="AU758" s="201" t="s">
        <v>89</v>
      </c>
      <c r="AV758" s="15" t="s">
        <v>264</v>
      </c>
      <c r="AW758" s="15" t="s">
        <v>29</v>
      </c>
      <c r="AX758" s="15" t="s">
        <v>82</v>
      </c>
      <c r="AY758" s="201" t="s">
        <v>258</v>
      </c>
    </row>
    <row r="759" spans="1:65" s="2" customFormat="1" ht="36" customHeight="1">
      <c r="A759" s="33"/>
      <c r="B759" s="169"/>
      <c r="C759" s="170" t="s">
        <v>1010</v>
      </c>
      <c r="D759" s="170" t="s">
        <v>260</v>
      </c>
      <c r="E759" s="171" t="s">
        <v>1011</v>
      </c>
      <c r="F759" s="172" t="s">
        <v>1012</v>
      </c>
      <c r="G759" s="173" t="s">
        <v>263</v>
      </c>
      <c r="H759" s="174">
        <v>2.2839999999999998</v>
      </c>
      <c r="I759" s="175"/>
      <c r="J759" s="174">
        <f>ROUND(I759*H759,3)</f>
        <v>0</v>
      </c>
      <c r="K759" s="176"/>
      <c r="L759" s="34"/>
      <c r="M759" s="177" t="s">
        <v>1</v>
      </c>
      <c r="N759" s="178" t="s">
        <v>40</v>
      </c>
      <c r="O759" s="59"/>
      <c r="P759" s="179">
        <f>O759*H759</f>
        <v>0</v>
      </c>
      <c r="Q759" s="179">
        <v>3.5200000000000001E-3</v>
      </c>
      <c r="R759" s="179">
        <f>Q759*H759</f>
        <v>8.0396800000000004E-3</v>
      </c>
      <c r="S759" s="179">
        <v>0</v>
      </c>
      <c r="T759" s="180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81" t="s">
        <v>264</v>
      </c>
      <c r="AT759" s="181" t="s">
        <v>260</v>
      </c>
      <c r="AU759" s="181" t="s">
        <v>89</v>
      </c>
      <c r="AY759" s="18" t="s">
        <v>258</v>
      </c>
      <c r="BE759" s="182">
        <f>IF(N759="základná",J759,0)</f>
        <v>0</v>
      </c>
      <c r="BF759" s="182">
        <f>IF(N759="znížená",J759,0)</f>
        <v>0</v>
      </c>
      <c r="BG759" s="182">
        <f>IF(N759="zákl. prenesená",J759,0)</f>
        <v>0</v>
      </c>
      <c r="BH759" s="182">
        <f>IF(N759="zníž. prenesená",J759,0)</f>
        <v>0</v>
      </c>
      <c r="BI759" s="182">
        <f>IF(N759="nulová",J759,0)</f>
        <v>0</v>
      </c>
      <c r="BJ759" s="18" t="s">
        <v>89</v>
      </c>
      <c r="BK759" s="183">
        <f>ROUND(I759*H759,3)</f>
        <v>0</v>
      </c>
      <c r="BL759" s="18" t="s">
        <v>264</v>
      </c>
      <c r="BM759" s="181" t="s">
        <v>1013</v>
      </c>
    </row>
    <row r="760" spans="1:65" s="14" customFormat="1" ht="11.25">
      <c r="B760" s="192"/>
      <c r="D760" s="185" t="s">
        <v>266</v>
      </c>
      <c r="E760" s="193" t="s">
        <v>1</v>
      </c>
      <c r="F760" s="194" t="s">
        <v>1014</v>
      </c>
      <c r="H760" s="195">
        <v>2.2839999999999998</v>
      </c>
      <c r="I760" s="196"/>
      <c r="L760" s="192"/>
      <c r="M760" s="197"/>
      <c r="N760" s="198"/>
      <c r="O760" s="198"/>
      <c r="P760" s="198"/>
      <c r="Q760" s="198"/>
      <c r="R760" s="198"/>
      <c r="S760" s="198"/>
      <c r="T760" s="199"/>
      <c r="AT760" s="193" t="s">
        <v>266</v>
      </c>
      <c r="AU760" s="193" t="s">
        <v>89</v>
      </c>
      <c r="AV760" s="14" t="s">
        <v>89</v>
      </c>
      <c r="AW760" s="14" t="s">
        <v>29</v>
      </c>
      <c r="AX760" s="14" t="s">
        <v>82</v>
      </c>
      <c r="AY760" s="193" t="s">
        <v>258</v>
      </c>
    </row>
    <row r="761" spans="1:65" s="2" customFormat="1" ht="24" customHeight="1">
      <c r="A761" s="33"/>
      <c r="B761" s="169"/>
      <c r="C761" s="170" t="s">
        <v>1015</v>
      </c>
      <c r="D761" s="170" t="s">
        <v>260</v>
      </c>
      <c r="E761" s="171" t="s">
        <v>1016</v>
      </c>
      <c r="F761" s="172" t="s">
        <v>1017</v>
      </c>
      <c r="G761" s="173" t="s">
        <v>263</v>
      </c>
      <c r="H761" s="174">
        <v>169.852</v>
      </c>
      <c r="I761" s="175"/>
      <c r="J761" s="174">
        <f>ROUND(I761*H761,3)</f>
        <v>0</v>
      </c>
      <c r="K761" s="176"/>
      <c r="L761" s="34"/>
      <c r="M761" s="177" t="s">
        <v>1</v>
      </c>
      <c r="N761" s="178" t="s">
        <v>40</v>
      </c>
      <c r="O761" s="59"/>
      <c r="P761" s="179">
        <f>O761*H761</f>
        <v>0</v>
      </c>
      <c r="Q761" s="179">
        <v>0</v>
      </c>
      <c r="R761" s="179">
        <f>Q761*H761</f>
        <v>0</v>
      </c>
      <c r="S761" s="179">
        <v>0</v>
      </c>
      <c r="T761" s="180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81" t="s">
        <v>264</v>
      </c>
      <c r="AT761" s="181" t="s">
        <v>260</v>
      </c>
      <c r="AU761" s="181" t="s">
        <v>89</v>
      </c>
      <c r="AY761" s="18" t="s">
        <v>258</v>
      </c>
      <c r="BE761" s="182">
        <f>IF(N761="základná",J761,0)</f>
        <v>0</v>
      </c>
      <c r="BF761" s="182">
        <f>IF(N761="znížená",J761,0)</f>
        <v>0</v>
      </c>
      <c r="BG761" s="182">
        <f>IF(N761="zákl. prenesená",J761,0)</f>
        <v>0</v>
      </c>
      <c r="BH761" s="182">
        <f>IF(N761="zníž. prenesená",J761,0)</f>
        <v>0</v>
      </c>
      <c r="BI761" s="182">
        <f>IF(N761="nulová",J761,0)</f>
        <v>0</v>
      </c>
      <c r="BJ761" s="18" t="s">
        <v>89</v>
      </c>
      <c r="BK761" s="183">
        <f>ROUND(I761*H761,3)</f>
        <v>0</v>
      </c>
      <c r="BL761" s="18" t="s">
        <v>264</v>
      </c>
      <c r="BM761" s="181" t="s">
        <v>1018</v>
      </c>
    </row>
    <row r="762" spans="1:65" s="14" customFormat="1" ht="11.25">
      <c r="B762" s="192"/>
      <c r="D762" s="185" t="s">
        <v>266</v>
      </c>
      <c r="E762" s="193" t="s">
        <v>1</v>
      </c>
      <c r="F762" s="194" t="s">
        <v>1019</v>
      </c>
      <c r="H762" s="195">
        <v>169.852</v>
      </c>
      <c r="I762" s="196"/>
      <c r="L762" s="192"/>
      <c r="M762" s="197"/>
      <c r="N762" s="198"/>
      <c r="O762" s="198"/>
      <c r="P762" s="198"/>
      <c r="Q762" s="198"/>
      <c r="R762" s="198"/>
      <c r="S762" s="198"/>
      <c r="T762" s="199"/>
      <c r="AT762" s="193" t="s">
        <v>266</v>
      </c>
      <c r="AU762" s="193" t="s">
        <v>89</v>
      </c>
      <c r="AV762" s="14" t="s">
        <v>89</v>
      </c>
      <c r="AW762" s="14" t="s">
        <v>29</v>
      </c>
      <c r="AX762" s="14" t="s">
        <v>82</v>
      </c>
      <c r="AY762" s="193" t="s">
        <v>258</v>
      </c>
    </row>
    <row r="763" spans="1:65" s="2" customFormat="1" ht="24" customHeight="1">
      <c r="A763" s="33"/>
      <c r="B763" s="169"/>
      <c r="C763" s="208" t="s">
        <v>1020</v>
      </c>
      <c r="D763" s="208" t="s">
        <v>394</v>
      </c>
      <c r="E763" s="209" t="s">
        <v>1021</v>
      </c>
      <c r="F763" s="210" t="s">
        <v>1022</v>
      </c>
      <c r="G763" s="211" t="s">
        <v>1023</v>
      </c>
      <c r="H763" s="212">
        <v>26.242000000000001</v>
      </c>
      <c r="I763" s="213"/>
      <c r="J763" s="212">
        <f>ROUND(I763*H763,3)</f>
        <v>0</v>
      </c>
      <c r="K763" s="214"/>
      <c r="L763" s="215"/>
      <c r="M763" s="216" t="s">
        <v>1</v>
      </c>
      <c r="N763" s="217" t="s">
        <v>40</v>
      </c>
      <c r="O763" s="59"/>
      <c r="P763" s="179">
        <f>O763*H763</f>
        <v>0</v>
      </c>
      <c r="Q763" s="179">
        <v>1E-3</v>
      </c>
      <c r="R763" s="179">
        <f>Q763*H763</f>
        <v>2.6242000000000001E-2</v>
      </c>
      <c r="S763" s="179">
        <v>0</v>
      </c>
      <c r="T763" s="180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81" t="s">
        <v>302</v>
      </c>
      <c r="AT763" s="181" t="s">
        <v>394</v>
      </c>
      <c r="AU763" s="181" t="s">
        <v>89</v>
      </c>
      <c r="AY763" s="18" t="s">
        <v>258</v>
      </c>
      <c r="BE763" s="182">
        <f>IF(N763="základná",J763,0)</f>
        <v>0</v>
      </c>
      <c r="BF763" s="182">
        <f>IF(N763="znížená",J763,0)</f>
        <v>0</v>
      </c>
      <c r="BG763" s="182">
        <f>IF(N763="zákl. prenesená",J763,0)</f>
        <v>0</v>
      </c>
      <c r="BH763" s="182">
        <f>IF(N763="zníž. prenesená",J763,0)</f>
        <v>0</v>
      </c>
      <c r="BI763" s="182">
        <f>IF(N763="nulová",J763,0)</f>
        <v>0</v>
      </c>
      <c r="BJ763" s="18" t="s">
        <v>89</v>
      </c>
      <c r="BK763" s="183">
        <f>ROUND(I763*H763,3)</f>
        <v>0</v>
      </c>
      <c r="BL763" s="18" t="s">
        <v>264</v>
      </c>
      <c r="BM763" s="181" t="s">
        <v>1024</v>
      </c>
    </row>
    <row r="764" spans="1:65" s="2" customFormat="1" ht="36" customHeight="1">
      <c r="A764" s="33"/>
      <c r="B764" s="169"/>
      <c r="C764" s="170" t="s">
        <v>1025</v>
      </c>
      <c r="D764" s="170" t="s">
        <v>260</v>
      </c>
      <c r="E764" s="171" t="s">
        <v>1026</v>
      </c>
      <c r="F764" s="172" t="s">
        <v>1027</v>
      </c>
      <c r="G764" s="173" t="s">
        <v>263</v>
      </c>
      <c r="H764" s="174">
        <v>16.809999999999999</v>
      </c>
      <c r="I764" s="175"/>
      <c r="J764" s="174">
        <f>ROUND(I764*H764,3)</f>
        <v>0</v>
      </c>
      <c r="K764" s="176"/>
      <c r="L764" s="34"/>
      <c r="M764" s="177" t="s">
        <v>1</v>
      </c>
      <c r="N764" s="178" t="s">
        <v>40</v>
      </c>
      <c r="O764" s="59"/>
      <c r="P764" s="179">
        <f>O764*H764</f>
        <v>0</v>
      </c>
      <c r="Q764" s="179">
        <v>7.8280000000000002E-2</v>
      </c>
      <c r="R764" s="179">
        <f>Q764*H764</f>
        <v>1.3158867999999999</v>
      </c>
      <c r="S764" s="179">
        <v>0</v>
      </c>
      <c r="T764" s="180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81" t="s">
        <v>264</v>
      </c>
      <c r="AT764" s="181" t="s">
        <v>260</v>
      </c>
      <c r="AU764" s="181" t="s">
        <v>89</v>
      </c>
      <c r="AY764" s="18" t="s">
        <v>258</v>
      </c>
      <c r="BE764" s="182">
        <f>IF(N764="základná",J764,0)</f>
        <v>0</v>
      </c>
      <c r="BF764" s="182">
        <f>IF(N764="znížená",J764,0)</f>
        <v>0</v>
      </c>
      <c r="BG764" s="182">
        <f>IF(N764="zákl. prenesená",J764,0)</f>
        <v>0</v>
      </c>
      <c r="BH764" s="182">
        <f>IF(N764="zníž. prenesená",J764,0)</f>
        <v>0</v>
      </c>
      <c r="BI764" s="182">
        <f>IF(N764="nulová",J764,0)</f>
        <v>0</v>
      </c>
      <c r="BJ764" s="18" t="s">
        <v>89</v>
      </c>
      <c r="BK764" s="183">
        <f>ROUND(I764*H764,3)</f>
        <v>0</v>
      </c>
      <c r="BL764" s="18" t="s">
        <v>264</v>
      </c>
      <c r="BM764" s="181" t="s">
        <v>1028</v>
      </c>
    </row>
    <row r="765" spans="1:65" s="14" customFormat="1" ht="11.25">
      <c r="B765" s="192"/>
      <c r="D765" s="185" t="s">
        <v>266</v>
      </c>
      <c r="E765" s="193" t="s">
        <v>1</v>
      </c>
      <c r="F765" s="194" t="s">
        <v>1029</v>
      </c>
      <c r="H765" s="195">
        <v>16.809999999999999</v>
      </c>
      <c r="I765" s="196"/>
      <c r="L765" s="192"/>
      <c r="M765" s="197"/>
      <c r="N765" s="198"/>
      <c r="O765" s="198"/>
      <c r="P765" s="198"/>
      <c r="Q765" s="198"/>
      <c r="R765" s="198"/>
      <c r="S765" s="198"/>
      <c r="T765" s="199"/>
      <c r="AT765" s="193" t="s">
        <v>266</v>
      </c>
      <c r="AU765" s="193" t="s">
        <v>89</v>
      </c>
      <c r="AV765" s="14" t="s">
        <v>89</v>
      </c>
      <c r="AW765" s="14" t="s">
        <v>29</v>
      </c>
      <c r="AX765" s="14" t="s">
        <v>82</v>
      </c>
      <c r="AY765" s="193" t="s">
        <v>258</v>
      </c>
    </row>
    <row r="766" spans="1:65" s="2" customFormat="1" ht="16.5" customHeight="1">
      <c r="A766" s="33"/>
      <c r="B766" s="169"/>
      <c r="C766" s="170" t="s">
        <v>1030</v>
      </c>
      <c r="D766" s="170" t="s">
        <v>260</v>
      </c>
      <c r="E766" s="171" t="s">
        <v>1031</v>
      </c>
      <c r="F766" s="172" t="s">
        <v>1032</v>
      </c>
      <c r="G766" s="173" t="s">
        <v>263</v>
      </c>
      <c r="H766" s="174">
        <v>29.52</v>
      </c>
      <c r="I766" s="175"/>
      <c r="J766" s="174">
        <f>ROUND(I766*H766,3)</f>
        <v>0</v>
      </c>
      <c r="K766" s="176"/>
      <c r="L766" s="34"/>
      <c r="M766" s="177" t="s">
        <v>1</v>
      </c>
      <c r="N766" s="178" t="s">
        <v>40</v>
      </c>
      <c r="O766" s="59"/>
      <c r="P766" s="179">
        <f>O766*H766</f>
        <v>0</v>
      </c>
      <c r="Q766" s="179">
        <v>0.10299999999999999</v>
      </c>
      <c r="R766" s="179">
        <f>Q766*H766</f>
        <v>3.0405599999999997</v>
      </c>
      <c r="S766" s="179">
        <v>0</v>
      </c>
      <c r="T766" s="180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181" t="s">
        <v>264</v>
      </c>
      <c r="AT766" s="181" t="s">
        <v>260</v>
      </c>
      <c r="AU766" s="181" t="s">
        <v>89</v>
      </c>
      <c r="AY766" s="18" t="s">
        <v>258</v>
      </c>
      <c r="BE766" s="182">
        <f>IF(N766="základná",J766,0)</f>
        <v>0</v>
      </c>
      <c r="BF766" s="182">
        <f>IF(N766="znížená",J766,0)</f>
        <v>0</v>
      </c>
      <c r="BG766" s="182">
        <f>IF(N766="zákl. prenesená",J766,0)</f>
        <v>0</v>
      </c>
      <c r="BH766" s="182">
        <f>IF(N766="zníž. prenesená",J766,0)</f>
        <v>0</v>
      </c>
      <c r="BI766" s="182">
        <f>IF(N766="nulová",J766,0)</f>
        <v>0</v>
      </c>
      <c r="BJ766" s="18" t="s">
        <v>89</v>
      </c>
      <c r="BK766" s="183">
        <f>ROUND(I766*H766,3)</f>
        <v>0</v>
      </c>
      <c r="BL766" s="18" t="s">
        <v>264</v>
      </c>
      <c r="BM766" s="181" t="s">
        <v>1033</v>
      </c>
    </row>
    <row r="767" spans="1:65" s="14" customFormat="1" ht="11.25">
      <c r="B767" s="192"/>
      <c r="D767" s="185" t="s">
        <v>266</v>
      </c>
      <c r="E767" s="193" t="s">
        <v>1</v>
      </c>
      <c r="F767" s="194" t="s">
        <v>109</v>
      </c>
      <c r="H767" s="195">
        <v>29.52</v>
      </c>
      <c r="I767" s="196"/>
      <c r="L767" s="192"/>
      <c r="M767" s="197"/>
      <c r="N767" s="198"/>
      <c r="O767" s="198"/>
      <c r="P767" s="198"/>
      <c r="Q767" s="198"/>
      <c r="R767" s="198"/>
      <c r="S767" s="198"/>
      <c r="T767" s="199"/>
      <c r="AT767" s="193" t="s">
        <v>266</v>
      </c>
      <c r="AU767" s="193" t="s">
        <v>89</v>
      </c>
      <c r="AV767" s="14" t="s">
        <v>89</v>
      </c>
      <c r="AW767" s="14" t="s">
        <v>29</v>
      </c>
      <c r="AX767" s="14" t="s">
        <v>82</v>
      </c>
      <c r="AY767" s="193" t="s">
        <v>258</v>
      </c>
    </row>
    <row r="768" spans="1:65" s="2" customFormat="1" ht="36" customHeight="1">
      <c r="A768" s="33"/>
      <c r="B768" s="169"/>
      <c r="C768" s="170" t="s">
        <v>1034</v>
      </c>
      <c r="D768" s="170" t="s">
        <v>260</v>
      </c>
      <c r="E768" s="171" t="s">
        <v>1035</v>
      </c>
      <c r="F768" s="172" t="s">
        <v>1036</v>
      </c>
      <c r="G768" s="173" t="s">
        <v>263</v>
      </c>
      <c r="H768" s="174">
        <v>123.52200000000001</v>
      </c>
      <c r="I768" s="175"/>
      <c r="J768" s="174">
        <f>ROUND(I768*H768,3)</f>
        <v>0</v>
      </c>
      <c r="K768" s="176"/>
      <c r="L768" s="34"/>
      <c r="M768" s="177" t="s">
        <v>1</v>
      </c>
      <c r="N768" s="178" t="s">
        <v>40</v>
      </c>
      <c r="O768" s="59"/>
      <c r="P768" s="179">
        <f>O768*H768</f>
        <v>0</v>
      </c>
      <c r="Q768" s="179">
        <v>7.6499999999999997E-3</v>
      </c>
      <c r="R768" s="179">
        <f>Q768*H768</f>
        <v>0.94494330000000004</v>
      </c>
      <c r="S768" s="179">
        <v>0</v>
      </c>
      <c r="T768" s="180">
        <f>S768*H768</f>
        <v>0</v>
      </c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R768" s="181" t="s">
        <v>264</v>
      </c>
      <c r="AT768" s="181" t="s">
        <v>260</v>
      </c>
      <c r="AU768" s="181" t="s">
        <v>89</v>
      </c>
      <c r="AY768" s="18" t="s">
        <v>258</v>
      </c>
      <c r="BE768" s="182">
        <f>IF(N768="základná",J768,0)</f>
        <v>0</v>
      </c>
      <c r="BF768" s="182">
        <f>IF(N768="znížená",J768,0)</f>
        <v>0</v>
      </c>
      <c r="BG768" s="182">
        <f>IF(N768="zákl. prenesená",J768,0)</f>
        <v>0</v>
      </c>
      <c r="BH768" s="182">
        <f>IF(N768="zníž. prenesená",J768,0)</f>
        <v>0</v>
      </c>
      <c r="BI768" s="182">
        <f>IF(N768="nulová",J768,0)</f>
        <v>0</v>
      </c>
      <c r="BJ768" s="18" t="s">
        <v>89</v>
      </c>
      <c r="BK768" s="183">
        <f>ROUND(I768*H768,3)</f>
        <v>0</v>
      </c>
      <c r="BL768" s="18" t="s">
        <v>264</v>
      </c>
      <c r="BM768" s="181" t="s">
        <v>1037</v>
      </c>
    </row>
    <row r="769" spans="1:65" s="14" customFormat="1" ht="11.25">
      <c r="B769" s="192"/>
      <c r="D769" s="185" t="s">
        <v>266</v>
      </c>
      <c r="E769" s="193" t="s">
        <v>1</v>
      </c>
      <c r="F769" s="194" t="s">
        <v>107</v>
      </c>
      <c r="H769" s="195">
        <v>123.52200000000001</v>
      </c>
      <c r="I769" s="196"/>
      <c r="L769" s="192"/>
      <c r="M769" s="197"/>
      <c r="N769" s="198"/>
      <c r="O769" s="198"/>
      <c r="P769" s="198"/>
      <c r="Q769" s="198"/>
      <c r="R769" s="198"/>
      <c r="S769" s="198"/>
      <c r="T769" s="199"/>
      <c r="AT769" s="193" t="s">
        <v>266</v>
      </c>
      <c r="AU769" s="193" t="s">
        <v>89</v>
      </c>
      <c r="AV769" s="14" t="s">
        <v>89</v>
      </c>
      <c r="AW769" s="14" t="s">
        <v>29</v>
      </c>
      <c r="AX769" s="14" t="s">
        <v>82</v>
      </c>
      <c r="AY769" s="193" t="s">
        <v>258</v>
      </c>
    </row>
    <row r="770" spans="1:65" s="2" customFormat="1" ht="24" customHeight="1">
      <c r="A770" s="33"/>
      <c r="B770" s="169"/>
      <c r="C770" s="170" t="s">
        <v>1038</v>
      </c>
      <c r="D770" s="170" t="s">
        <v>260</v>
      </c>
      <c r="E770" s="171" t="s">
        <v>1039</v>
      </c>
      <c r="F770" s="172" t="s">
        <v>1040</v>
      </c>
      <c r="G770" s="173" t="s">
        <v>435</v>
      </c>
      <c r="H770" s="174">
        <v>14</v>
      </c>
      <c r="I770" s="175"/>
      <c r="J770" s="174">
        <f>ROUND(I770*H770,3)</f>
        <v>0</v>
      </c>
      <c r="K770" s="176"/>
      <c r="L770" s="34"/>
      <c r="M770" s="177" t="s">
        <v>1</v>
      </c>
      <c r="N770" s="178" t="s">
        <v>40</v>
      </c>
      <c r="O770" s="59"/>
      <c r="P770" s="179">
        <f>O770*H770</f>
        <v>0</v>
      </c>
      <c r="Q770" s="179">
        <v>3.9640000000000002E-2</v>
      </c>
      <c r="R770" s="179">
        <f>Q770*H770</f>
        <v>0.55496000000000001</v>
      </c>
      <c r="S770" s="179">
        <v>0</v>
      </c>
      <c r="T770" s="180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81" t="s">
        <v>264</v>
      </c>
      <c r="AT770" s="181" t="s">
        <v>260</v>
      </c>
      <c r="AU770" s="181" t="s">
        <v>89</v>
      </c>
      <c r="AY770" s="18" t="s">
        <v>258</v>
      </c>
      <c r="BE770" s="182">
        <f>IF(N770="základná",J770,0)</f>
        <v>0</v>
      </c>
      <c r="BF770" s="182">
        <f>IF(N770="znížená",J770,0)</f>
        <v>0</v>
      </c>
      <c r="BG770" s="182">
        <f>IF(N770="zákl. prenesená",J770,0)</f>
        <v>0</v>
      </c>
      <c r="BH770" s="182">
        <f>IF(N770="zníž. prenesená",J770,0)</f>
        <v>0</v>
      </c>
      <c r="BI770" s="182">
        <f>IF(N770="nulová",J770,0)</f>
        <v>0</v>
      </c>
      <c r="BJ770" s="18" t="s">
        <v>89</v>
      </c>
      <c r="BK770" s="183">
        <f>ROUND(I770*H770,3)</f>
        <v>0</v>
      </c>
      <c r="BL770" s="18" t="s">
        <v>264</v>
      </c>
      <c r="BM770" s="181" t="s">
        <v>1041</v>
      </c>
    </row>
    <row r="771" spans="1:65" s="14" customFormat="1" ht="11.25">
      <c r="B771" s="192"/>
      <c r="D771" s="185" t="s">
        <v>266</v>
      </c>
      <c r="E771" s="193" t="s">
        <v>1</v>
      </c>
      <c r="F771" s="194" t="s">
        <v>1042</v>
      </c>
      <c r="H771" s="195">
        <v>1</v>
      </c>
      <c r="I771" s="196"/>
      <c r="L771" s="192"/>
      <c r="M771" s="197"/>
      <c r="N771" s="198"/>
      <c r="O771" s="198"/>
      <c r="P771" s="198"/>
      <c r="Q771" s="198"/>
      <c r="R771" s="198"/>
      <c r="S771" s="198"/>
      <c r="T771" s="199"/>
      <c r="AT771" s="193" t="s">
        <v>266</v>
      </c>
      <c r="AU771" s="193" t="s">
        <v>89</v>
      </c>
      <c r="AV771" s="14" t="s">
        <v>89</v>
      </c>
      <c r="AW771" s="14" t="s">
        <v>29</v>
      </c>
      <c r="AX771" s="14" t="s">
        <v>74</v>
      </c>
      <c r="AY771" s="193" t="s">
        <v>258</v>
      </c>
    </row>
    <row r="772" spans="1:65" s="14" customFormat="1" ht="11.25">
      <c r="B772" s="192"/>
      <c r="D772" s="185" t="s">
        <v>266</v>
      </c>
      <c r="E772" s="193" t="s">
        <v>1</v>
      </c>
      <c r="F772" s="194" t="s">
        <v>1043</v>
      </c>
      <c r="H772" s="195">
        <v>3</v>
      </c>
      <c r="I772" s="196"/>
      <c r="L772" s="192"/>
      <c r="M772" s="197"/>
      <c r="N772" s="198"/>
      <c r="O772" s="198"/>
      <c r="P772" s="198"/>
      <c r="Q772" s="198"/>
      <c r="R772" s="198"/>
      <c r="S772" s="198"/>
      <c r="T772" s="199"/>
      <c r="AT772" s="193" t="s">
        <v>266</v>
      </c>
      <c r="AU772" s="193" t="s">
        <v>89</v>
      </c>
      <c r="AV772" s="14" t="s">
        <v>89</v>
      </c>
      <c r="AW772" s="14" t="s">
        <v>29</v>
      </c>
      <c r="AX772" s="14" t="s">
        <v>74</v>
      </c>
      <c r="AY772" s="193" t="s">
        <v>258</v>
      </c>
    </row>
    <row r="773" spans="1:65" s="14" customFormat="1" ht="11.25">
      <c r="B773" s="192"/>
      <c r="D773" s="185" t="s">
        <v>266</v>
      </c>
      <c r="E773" s="193" t="s">
        <v>1</v>
      </c>
      <c r="F773" s="194" t="s">
        <v>1044</v>
      </c>
      <c r="H773" s="195">
        <v>6</v>
      </c>
      <c r="I773" s="196"/>
      <c r="L773" s="192"/>
      <c r="M773" s="197"/>
      <c r="N773" s="198"/>
      <c r="O773" s="198"/>
      <c r="P773" s="198"/>
      <c r="Q773" s="198"/>
      <c r="R773" s="198"/>
      <c r="S773" s="198"/>
      <c r="T773" s="199"/>
      <c r="AT773" s="193" t="s">
        <v>266</v>
      </c>
      <c r="AU773" s="193" t="s">
        <v>89</v>
      </c>
      <c r="AV773" s="14" t="s">
        <v>89</v>
      </c>
      <c r="AW773" s="14" t="s">
        <v>29</v>
      </c>
      <c r="AX773" s="14" t="s">
        <v>74</v>
      </c>
      <c r="AY773" s="193" t="s">
        <v>258</v>
      </c>
    </row>
    <row r="774" spans="1:65" s="14" customFormat="1" ht="11.25">
      <c r="B774" s="192"/>
      <c r="D774" s="185" t="s">
        <v>266</v>
      </c>
      <c r="E774" s="193" t="s">
        <v>1</v>
      </c>
      <c r="F774" s="194" t="s">
        <v>1045</v>
      </c>
      <c r="H774" s="195">
        <v>4</v>
      </c>
      <c r="I774" s="196"/>
      <c r="L774" s="192"/>
      <c r="M774" s="197"/>
      <c r="N774" s="198"/>
      <c r="O774" s="198"/>
      <c r="P774" s="198"/>
      <c r="Q774" s="198"/>
      <c r="R774" s="198"/>
      <c r="S774" s="198"/>
      <c r="T774" s="199"/>
      <c r="AT774" s="193" t="s">
        <v>266</v>
      </c>
      <c r="AU774" s="193" t="s">
        <v>89</v>
      </c>
      <c r="AV774" s="14" t="s">
        <v>89</v>
      </c>
      <c r="AW774" s="14" t="s">
        <v>29</v>
      </c>
      <c r="AX774" s="14" t="s">
        <v>74</v>
      </c>
      <c r="AY774" s="193" t="s">
        <v>258</v>
      </c>
    </row>
    <row r="775" spans="1:65" s="15" customFormat="1" ht="11.25">
      <c r="B775" s="200"/>
      <c r="D775" s="185" t="s">
        <v>266</v>
      </c>
      <c r="E775" s="201" t="s">
        <v>1</v>
      </c>
      <c r="F775" s="202" t="s">
        <v>280</v>
      </c>
      <c r="H775" s="203">
        <v>14</v>
      </c>
      <c r="I775" s="204"/>
      <c r="L775" s="200"/>
      <c r="M775" s="205"/>
      <c r="N775" s="206"/>
      <c r="O775" s="206"/>
      <c r="P775" s="206"/>
      <c r="Q775" s="206"/>
      <c r="R775" s="206"/>
      <c r="S775" s="206"/>
      <c r="T775" s="207"/>
      <c r="AT775" s="201" t="s">
        <v>266</v>
      </c>
      <c r="AU775" s="201" t="s">
        <v>89</v>
      </c>
      <c r="AV775" s="15" t="s">
        <v>264</v>
      </c>
      <c r="AW775" s="15" t="s">
        <v>29</v>
      </c>
      <c r="AX775" s="15" t="s">
        <v>82</v>
      </c>
      <c r="AY775" s="201" t="s">
        <v>258</v>
      </c>
    </row>
    <row r="776" spans="1:65" s="2" customFormat="1" ht="16.5" customHeight="1">
      <c r="A776" s="33"/>
      <c r="B776" s="169"/>
      <c r="C776" s="208" t="s">
        <v>1046</v>
      </c>
      <c r="D776" s="208" t="s">
        <v>394</v>
      </c>
      <c r="E776" s="209" t="s">
        <v>1047</v>
      </c>
      <c r="F776" s="210" t="s">
        <v>1048</v>
      </c>
      <c r="G776" s="211" t="s">
        <v>435</v>
      </c>
      <c r="H776" s="212">
        <v>1</v>
      </c>
      <c r="I776" s="213"/>
      <c r="J776" s="212">
        <f>ROUND(I776*H776,3)</f>
        <v>0</v>
      </c>
      <c r="K776" s="214"/>
      <c r="L776" s="215"/>
      <c r="M776" s="216" t="s">
        <v>1</v>
      </c>
      <c r="N776" s="217" t="s">
        <v>40</v>
      </c>
      <c r="O776" s="59"/>
      <c r="P776" s="179">
        <f>O776*H776</f>
        <v>0</v>
      </c>
      <c r="Q776" s="179">
        <v>1.1299999999999999E-2</v>
      </c>
      <c r="R776" s="179">
        <f>Q776*H776</f>
        <v>1.1299999999999999E-2</v>
      </c>
      <c r="S776" s="179">
        <v>0</v>
      </c>
      <c r="T776" s="180">
        <f>S776*H776</f>
        <v>0</v>
      </c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R776" s="181" t="s">
        <v>302</v>
      </c>
      <c r="AT776" s="181" t="s">
        <v>394</v>
      </c>
      <c r="AU776" s="181" t="s">
        <v>89</v>
      </c>
      <c r="AY776" s="18" t="s">
        <v>258</v>
      </c>
      <c r="BE776" s="182">
        <f>IF(N776="základná",J776,0)</f>
        <v>0</v>
      </c>
      <c r="BF776" s="182">
        <f>IF(N776="znížená",J776,0)</f>
        <v>0</v>
      </c>
      <c r="BG776" s="182">
        <f>IF(N776="zákl. prenesená",J776,0)</f>
        <v>0</v>
      </c>
      <c r="BH776" s="182">
        <f>IF(N776="zníž. prenesená",J776,0)</f>
        <v>0</v>
      </c>
      <c r="BI776" s="182">
        <f>IF(N776="nulová",J776,0)</f>
        <v>0</v>
      </c>
      <c r="BJ776" s="18" t="s">
        <v>89</v>
      </c>
      <c r="BK776" s="183">
        <f>ROUND(I776*H776,3)</f>
        <v>0</v>
      </c>
      <c r="BL776" s="18" t="s">
        <v>264</v>
      </c>
      <c r="BM776" s="181" t="s">
        <v>1049</v>
      </c>
    </row>
    <row r="777" spans="1:65" s="14" customFormat="1" ht="11.25">
      <c r="B777" s="192"/>
      <c r="D777" s="185" t="s">
        <v>266</v>
      </c>
      <c r="E777" s="193" t="s">
        <v>1</v>
      </c>
      <c r="F777" s="194" t="s">
        <v>1042</v>
      </c>
      <c r="H777" s="195">
        <v>1</v>
      </c>
      <c r="I777" s="196"/>
      <c r="L777" s="192"/>
      <c r="M777" s="197"/>
      <c r="N777" s="198"/>
      <c r="O777" s="198"/>
      <c r="P777" s="198"/>
      <c r="Q777" s="198"/>
      <c r="R777" s="198"/>
      <c r="S777" s="198"/>
      <c r="T777" s="199"/>
      <c r="AT777" s="193" t="s">
        <v>266</v>
      </c>
      <c r="AU777" s="193" t="s">
        <v>89</v>
      </c>
      <c r="AV777" s="14" t="s">
        <v>89</v>
      </c>
      <c r="AW777" s="14" t="s">
        <v>29</v>
      </c>
      <c r="AX777" s="14" t="s">
        <v>82</v>
      </c>
      <c r="AY777" s="193" t="s">
        <v>258</v>
      </c>
    </row>
    <row r="778" spans="1:65" s="2" customFormat="1" ht="16.5" customHeight="1">
      <c r="A778" s="33"/>
      <c r="B778" s="169"/>
      <c r="C778" s="208" t="s">
        <v>1050</v>
      </c>
      <c r="D778" s="208" t="s">
        <v>394</v>
      </c>
      <c r="E778" s="209" t="s">
        <v>1051</v>
      </c>
      <c r="F778" s="210" t="s">
        <v>1052</v>
      </c>
      <c r="G778" s="211" t="s">
        <v>435</v>
      </c>
      <c r="H778" s="212">
        <v>2</v>
      </c>
      <c r="I778" s="213"/>
      <c r="J778" s="212">
        <f>ROUND(I778*H778,3)</f>
        <v>0</v>
      </c>
      <c r="K778" s="214"/>
      <c r="L778" s="215"/>
      <c r="M778" s="216" t="s">
        <v>1</v>
      </c>
      <c r="N778" s="217" t="s">
        <v>40</v>
      </c>
      <c r="O778" s="59"/>
      <c r="P778" s="179">
        <f>O778*H778</f>
        <v>0</v>
      </c>
      <c r="Q778" s="179">
        <v>0.01</v>
      </c>
      <c r="R778" s="179">
        <f>Q778*H778</f>
        <v>0.02</v>
      </c>
      <c r="S778" s="179">
        <v>0</v>
      </c>
      <c r="T778" s="180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81" t="s">
        <v>302</v>
      </c>
      <c r="AT778" s="181" t="s">
        <v>394</v>
      </c>
      <c r="AU778" s="181" t="s">
        <v>89</v>
      </c>
      <c r="AY778" s="18" t="s">
        <v>258</v>
      </c>
      <c r="BE778" s="182">
        <f>IF(N778="základná",J778,0)</f>
        <v>0</v>
      </c>
      <c r="BF778" s="182">
        <f>IF(N778="znížená",J778,0)</f>
        <v>0</v>
      </c>
      <c r="BG778" s="182">
        <f>IF(N778="zákl. prenesená",J778,0)</f>
        <v>0</v>
      </c>
      <c r="BH778" s="182">
        <f>IF(N778="zníž. prenesená",J778,0)</f>
        <v>0</v>
      </c>
      <c r="BI778" s="182">
        <f>IF(N778="nulová",J778,0)</f>
        <v>0</v>
      </c>
      <c r="BJ778" s="18" t="s">
        <v>89</v>
      </c>
      <c r="BK778" s="183">
        <f>ROUND(I778*H778,3)</f>
        <v>0</v>
      </c>
      <c r="BL778" s="18" t="s">
        <v>264</v>
      </c>
      <c r="BM778" s="181" t="s">
        <v>1053</v>
      </c>
    </row>
    <row r="779" spans="1:65" s="14" customFormat="1" ht="11.25">
      <c r="B779" s="192"/>
      <c r="D779" s="185" t="s">
        <v>266</v>
      </c>
      <c r="E779" s="193" t="s">
        <v>1</v>
      </c>
      <c r="F779" s="194" t="s">
        <v>1054</v>
      </c>
      <c r="H779" s="195">
        <v>2</v>
      </c>
      <c r="I779" s="196"/>
      <c r="L779" s="192"/>
      <c r="M779" s="197"/>
      <c r="N779" s="198"/>
      <c r="O779" s="198"/>
      <c r="P779" s="198"/>
      <c r="Q779" s="198"/>
      <c r="R779" s="198"/>
      <c r="S779" s="198"/>
      <c r="T779" s="199"/>
      <c r="AT779" s="193" t="s">
        <v>266</v>
      </c>
      <c r="AU779" s="193" t="s">
        <v>89</v>
      </c>
      <c r="AV779" s="14" t="s">
        <v>89</v>
      </c>
      <c r="AW779" s="14" t="s">
        <v>29</v>
      </c>
      <c r="AX779" s="14" t="s">
        <v>82</v>
      </c>
      <c r="AY779" s="193" t="s">
        <v>258</v>
      </c>
    </row>
    <row r="780" spans="1:65" s="2" customFormat="1" ht="16.5" customHeight="1">
      <c r="A780" s="33"/>
      <c r="B780" s="169"/>
      <c r="C780" s="208" t="s">
        <v>1055</v>
      </c>
      <c r="D780" s="208" t="s">
        <v>394</v>
      </c>
      <c r="E780" s="209" t="s">
        <v>1056</v>
      </c>
      <c r="F780" s="210" t="s">
        <v>1057</v>
      </c>
      <c r="G780" s="211" t="s">
        <v>435</v>
      </c>
      <c r="H780" s="212">
        <v>2</v>
      </c>
      <c r="I780" s="213"/>
      <c r="J780" s="212">
        <f>ROUND(I780*H780,3)</f>
        <v>0</v>
      </c>
      <c r="K780" s="214"/>
      <c r="L780" s="215"/>
      <c r="M780" s="216" t="s">
        <v>1</v>
      </c>
      <c r="N780" s="217" t="s">
        <v>40</v>
      </c>
      <c r="O780" s="59"/>
      <c r="P780" s="179">
        <f>O780*H780</f>
        <v>0</v>
      </c>
      <c r="Q780" s="179">
        <v>9.7000000000000003E-3</v>
      </c>
      <c r="R780" s="179">
        <f>Q780*H780</f>
        <v>1.9400000000000001E-2</v>
      </c>
      <c r="S780" s="179">
        <v>0</v>
      </c>
      <c r="T780" s="180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81" t="s">
        <v>302</v>
      </c>
      <c r="AT780" s="181" t="s">
        <v>394</v>
      </c>
      <c r="AU780" s="181" t="s">
        <v>89</v>
      </c>
      <c r="AY780" s="18" t="s">
        <v>258</v>
      </c>
      <c r="BE780" s="182">
        <f>IF(N780="základná",J780,0)</f>
        <v>0</v>
      </c>
      <c r="BF780" s="182">
        <f>IF(N780="znížená",J780,0)</f>
        <v>0</v>
      </c>
      <c r="BG780" s="182">
        <f>IF(N780="zákl. prenesená",J780,0)</f>
        <v>0</v>
      </c>
      <c r="BH780" s="182">
        <f>IF(N780="zníž. prenesená",J780,0)</f>
        <v>0</v>
      </c>
      <c r="BI780" s="182">
        <f>IF(N780="nulová",J780,0)</f>
        <v>0</v>
      </c>
      <c r="BJ780" s="18" t="s">
        <v>89</v>
      </c>
      <c r="BK780" s="183">
        <f>ROUND(I780*H780,3)</f>
        <v>0</v>
      </c>
      <c r="BL780" s="18" t="s">
        <v>264</v>
      </c>
      <c r="BM780" s="181" t="s">
        <v>1058</v>
      </c>
    </row>
    <row r="781" spans="1:65" s="14" customFormat="1" ht="11.25">
      <c r="B781" s="192"/>
      <c r="D781" s="185" t="s">
        <v>266</v>
      </c>
      <c r="E781" s="193" t="s">
        <v>1</v>
      </c>
      <c r="F781" s="194" t="s">
        <v>1059</v>
      </c>
      <c r="H781" s="195">
        <v>2</v>
      </c>
      <c r="I781" s="196"/>
      <c r="L781" s="192"/>
      <c r="M781" s="197"/>
      <c r="N781" s="198"/>
      <c r="O781" s="198"/>
      <c r="P781" s="198"/>
      <c r="Q781" s="198"/>
      <c r="R781" s="198"/>
      <c r="S781" s="198"/>
      <c r="T781" s="199"/>
      <c r="AT781" s="193" t="s">
        <v>266</v>
      </c>
      <c r="AU781" s="193" t="s">
        <v>89</v>
      </c>
      <c r="AV781" s="14" t="s">
        <v>89</v>
      </c>
      <c r="AW781" s="14" t="s">
        <v>29</v>
      </c>
      <c r="AX781" s="14" t="s">
        <v>82</v>
      </c>
      <c r="AY781" s="193" t="s">
        <v>258</v>
      </c>
    </row>
    <row r="782" spans="1:65" s="2" customFormat="1" ht="16.5" customHeight="1">
      <c r="A782" s="33"/>
      <c r="B782" s="169"/>
      <c r="C782" s="208" t="s">
        <v>1060</v>
      </c>
      <c r="D782" s="208" t="s">
        <v>394</v>
      </c>
      <c r="E782" s="209" t="s">
        <v>1061</v>
      </c>
      <c r="F782" s="210" t="s">
        <v>1062</v>
      </c>
      <c r="G782" s="211" t="s">
        <v>435</v>
      </c>
      <c r="H782" s="212">
        <v>4</v>
      </c>
      <c r="I782" s="213"/>
      <c r="J782" s="212">
        <f>ROUND(I782*H782,3)</f>
        <v>0</v>
      </c>
      <c r="K782" s="214"/>
      <c r="L782" s="215"/>
      <c r="M782" s="216" t="s">
        <v>1</v>
      </c>
      <c r="N782" s="217" t="s">
        <v>40</v>
      </c>
      <c r="O782" s="59"/>
      <c r="P782" s="179">
        <f>O782*H782</f>
        <v>0</v>
      </c>
      <c r="Q782" s="179">
        <v>1.0800000000000001E-2</v>
      </c>
      <c r="R782" s="179">
        <f>Q782*H782</f>
        <v>4.3200000000000002E-2</v>
      </c>
      <c r="S782" s="179">
        <v>0</v>
      </c>
      <c r="T782" s="180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81" t="s">
        <v>302</v>
      </c>
      <c r="AT782" s="181" t="s">
        <v>394</v>
      </c>
      <c r="AU782" s="181" t="s">
        <v>89</v>
      </c>
      <c r="AY782" s="18" t="s">
        <v>258</v>
      </c>
      <c r="BE782" s="182">
        <f>IF(N782="základná",J782,0)</f>
        <v>0</v>
      </c>
      <c r="BF782" s="182">
        <f>IF(N782="znížená",J782,0)</f>
        <v>0</v>
      </c>
      <c r="BG782" s="182">
        <f>IF(N782="zákl. prenesená",J782,0)</f>
        <v>0</v>
      </c>
      <c r="BH782" s="182">
        <f>IF(N782="zníž. prenesená",J782,0)</f>
        <v>0</v>
      </c>
      <c r="BI782" s="182">
        <f>IF(N782="nulová",J782,0)</f>
        <v>0</v>
      </c>
      <c r="BJ782" s="18" t="s">
        <v>89</v>
      </c>
      <c r="BK782" s="183">
        <f>ROUND(I782*H782,3)</f>
        <v>0</v>
      </c>
      <c r="BL782" s="18" t="s">
        <v>264</v>
      </c>
      <c r="BM782" s="181" t="s">
        <v>1063</v>
      </c>
    </row>
    <row r="783" spans="1:65" s="14" customFormat="1" ht="11.25">
      <c r="B783" s="192"/>
      <c r="D783" s="185" t="s">
        <v>266</v>
      </c>
      <c r="E783" s="193" t="s">
        <v>1</v>
      </c>
      <c r="F783" s="194" t="s">
        <v>1064</v>
      </c>
      <c r="H783" s="195">
        <v>4</v>
      </c>
      <c r="I783" s="196"/>
      <c r="L783" s="192"/>
      <c r="M783" s="197"/>
      <c r="N783" s="198"/>
      <c r="O783" s="198"/>
      <c r="P783" s="198"/>
      <c r="Q783" s="198"/>
      <c r="R783" s="198"/>
      <c r="S783" s="198"/>
      <c r="T783" s="199"/>
      <c r="AT783" s="193" t="s">
        <v>266</v>
      </c>
      <c r="AU783" s="193" t="s">
        <v>89</v>
      </c>
      <c r="AV783" s="14" t="s">
        <v>89</v>
      </c>
      <c r="AW783" s="14" t="s">
        <v>29</v>
      </c>
      <c r="AX783" s="14" t="s">
        <v>82</v>
      </c>
      <c r="AY783" s="193" t="s">
        <v>258</v>
      </c>
    </row>
    <row r="784" spans="1:65" s="2" customFormat="1" ht="16.5" customHeight="1">
      <c r="A784" s="33"/>
      <c r="B784" s="169"/>
      <c r="C784" s="208" t="s">
        <v>1065</v>
      </c>
      <c r="D784" s="208" t="s">
        <v>394</v>
      </c>
      <c r="E784" s="209" t="s">
        <v>1066</v>
      </c>
      <c r="F784" s="210" t="s">
        <v>1067</v>
      </c>
      <c r="G784" s="211" t="s">
        <v>435</v>
      </c>
      <c r="H784" s="212">
        <v>2</v>
      </c>
      <c r="I784" s="213"/>
      <c r="J784" s="212">
        <f>ROUND(I784*H784,3)</f>
        <v>0</v>
      </c>
      <c r="K784" s="214"/>
      <c r="L784" s="215"/>
      <c r="M784" s="216" t="s">
        <v>1</v>
      </c>
      <c r="N784" s="217" t="s">
        <v>40</v>
      </c>
      <c r="O784" s="59"/>
      <c r="P784" s="179">
        <f>O784*H784</f>
        <v>0</v>
      </c>
      <c r="Q784" s="179">
        <v>9.1999999999999998E-3</v>
      </c>
      <c r="R784" s="179">
        <f>Q784*H784</f>
        <v>1.84E-2</v>
      </c>
      <c r="S784" s="179">
        <v>0</v>
      </c>
      <c r="T784" s="180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181" t="s">
        <v>302</v>
      </c>
      <c r="AT784" s="181" t="s">
        <v>394</v>
      </c>
      <c r="AU784" s="181" t="s">
        <v>89</v>
      </c>
      <c r="AY784" s="18" t="s">
        <v>258</v>
      </c>
      <c r="BE784" s="182">
        <f>IF(N784="základná",J784,0)</f>
        <v>0</v>
      </c>
      <c r="BF784" s="182">
        <f>IF(N784="znížená",J784,0)</f>
        <v>0</v>
      </c>
      <c r="BG784" s="182">
        <f>IF(N784="zákl. prenesená",J784,0)</f>
        <v>0</v>
      </c>
      <c r="BH784" s="182">
        <f>IF(N784="zníž. prenesená",J784,0)</f>
        <v>0</v>
      </c>
      <c r="BI784" s="182">
        <f>IF(N784="nulová",J784,0)</f>
        <v>0</v>
      </c>
      <c r="BJ784" s="18" t="s">
        <v>89</v>
      </c>
      <c r="BK784" s="183">
        <f>ROUND(I784*H784,3)</f>
        <v>0</v>
      </c>
      <c r="BL784" s="18" t="s">
        <v>264</v>
      </c>
      <c r="BM784" s="181" t="s">
        <v>1068</v>
      </c>
    </row>
    <row r="785" spans="1:65" s="14" customFormat="1" ht="11.25">
      <c r="B785" s="192"/>
      <c r="D785" s="185" t="s">
        <v>266</v>
      </c>
      <c r="E785" s="193" t="s">
        <v>1</v>
      </c>
      <c r="F785" s="194" t="s">
        <v>1069</v>
      </c>
      <c r="H785" s="195">
        <v>2</v>
      </c>
      <c r="I785" s="196"/>
      <c r="L785" s="192"/>
      <c r="M785" s="197"/>
      <c r="N785" s="198"/>
      <c r="O785" s="198"/>
      <c r="P785" s="198"/>
      <c r="Q785" s="198"/>
      <c r="R785" s="198"/>
      <c r="S785" s="198"/>
      <c r="T785" s="199"/>
      <c r="AT785" s="193" t="s">
        <v>266</v>
      </c>
      <c r="AU785" s="193" t="s">
        <v>89</v>
      </c>
      <c r="AV785" s="14" t="s">
        <v>89</v>
      </c>
      <c r="AW785" s="14" t="s">
        <v>29</v>
      </c>
      <c r="AX785" s="14" t="s">
        <v>82</v>
      </c>
      <c r="AY785" s="193" t="s">
        <v>258</v>
      </c>
    </row>
    <row r="786" spans="1:65" s="2" customFormat="1" ht="16.5" customHeight="1">
      <c r="A786" s="33"/>
      <c r="B786" s="169"/>
      <c r="C786" s="208" t="s">
        <v>1070</v>
      </c>
      <c r="D786" s="208" t="s">
        <v>394</v>
      </c>
      <c r="E786" s="209" t="s">
        <v>1071</v>
      </c>
      <c r="F786" s="210" t="s">
        <v>1072</v>
      </c>
      <c r="G786" s="211" t="s">
        <v>435</v>
      </c>
      <c r="H786" s="212">
        <v>2</v>
      </c>
      <c r="I786" s="213"/>
      <c r="J786" s="212">
        <f>ROUND(I786*H786,3)</f>
        <v>0</v>
      </c>
      <c r="K786" s="214"/>
      <c r="L786" s="215"/>
      <c r="M786" s="216" t="s">
        <v>1</v>
      </c>
      <c r="N786" s="217" t="s">
        <v>40</v>
      </c>
      <c r="O786" s="59"/>
      <c r="P786" s="179">
        <f>O786*H786</f>
        <v>0</v>
      </c>
      <c r="Q786" s="179">
        <v>1.0500000000000001E-2</v>
      </c>
      <c r="R786" s="179">
        <f>Q786*H786</f>
        <v>2.1000000000000001E-2</v>
      </c>
      <c r="S786" s="179">
        <v>0</v>
      </c>
      <c r="T786" s="180">
        <f>S786*H786</f>
        <v>0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181" t="s">
        <v>302</v>
      </c>
      <c r="AT786" s="181" t="s">
        <v>394</v>
      </c>
      <c r="AU786" s="181" t="s">
        <v>89</v>
      </c>
      <c r="AY786" s="18" t="s">
        <v>258</v>
      </c>
      <c r="BE786" s="182">
        <f>IF(N786="základná",J786,0)</f>
        <v>0</v>
      </c>
      <c r="BF786" s="182">
        <f>IF(N786="znížená",J786,0)</f>
        <v>0</v>
      </c>
      <c r="BG786" s="182">
        <f>IF(N786="zákl. prenesená",J786,0)</f>
        <v>0</v>
      </c>
      <c r="BH786" s="182">
        <f>IF(N786="zníž. prenesená",J786,0)</f>
        <v>0</v>
      </c>
      <c r="BI786" s="182">
        <f>IF(N786="nulová",J786,0)</f>
        <v>0</v>
      </c>
      <c r="BJ786" s="18" t="s">
        <v>89</v>
      </c>
      <c r="BK786" s="183">
        <f>ROUND(I786*H786,3)</f>
        <v>0</v>
      </c>
      <c r="BL786" s="18" t="s">
        <v>264</v>
      </c>
      <c r="BM786" s="181" t="s">
        <v>1073</v>
      </c>
    </row>
    <row r="787" spans="1:65" s="14" customFormat="1" ht="11.25">
      <c r="B787" s="192"/>
      <c r="D787" s="185" t="s">
        <v>266</v>
      </c>
      <c r="E787" s="193" t="s">
        <v>1</v>
      </c>
      <c r="F787" s="194" t="s">
        <v>89</v>
      </c>
      <c r="H787" s="195">
        <v>2</v>
      </c>
      <c r="I787" s="196"/>
      <c r="L787" s="192"/>
      <c r="M787" s="197"/>
      <c r="N787" s="198"/>
      <c r="O787" s="198"/>
      <c r="P787" s="198"/>
      <c r="Q787" s="198"/>
      <c r="R787" s="198"/>
      <c r="S787" s="198"/>
      <c r="T787" s="199"/>
      <c r="AT787" s="193" t="s">
        <v>266</v>
      </c>
      <c r="AU787" s="193" t="s">
        <v>89</v>
      </c>
      <c r="AV787" s="14" t="s">
        <v>89</v>
      </c>
      <c r="AW787" s="14" t="s">
        <v>29</v>
      </c>
      <c r="AX787" s="14" t="s">
        <v>82</v>
      </c>
      <c r="AY787" s="193" t="s">
        <v>258</v>
      </c>
    </row>
    <row r="788" spans="1:65" s="2" customFormat="1" ht="16.5" customHeight="1">
      <c r="A788" s="33"/>
      <c r="B788" s="169"/>
      <c r="C788" s="208" t="s">
        <v>1074</v>
      </c>
      <c r="D788" s="208" t="s">
        <v>394</v>
      </c>
      <c r="E788" s="209" t="s">
        <v>1075</v>
      </c>
      <c r="F788" s="210" t="s">
        <v>1076</v>
      </c>
      <c r="G788" s="211" t="s">
        <v>435</v>
      </c>
      <c r="H788" s="212">
        <v>1</v>
      </c>
      <c r="I788" s="213"/>
      <c r="J788" s="212">
        <f>ROUND(I788*H788,3)</f>
        <v>0</v>
      </c>
      <c r="K788" s="214"/>
      <c r="L788" s="215"/>
      <c r="M788" s="216" t="s">
        <v>1</v>
      </c>
      <c r="N788" s="217" t="s">
        <v>40</v>
      </c>
      <c r="O788" s="59"/>
      <c r="P788" s="179">
        <f>O788*H788</f>
        <v>0</v>
      </c>
      <c r="Q788" s="179">
        <v>1.0999999999999999E-2</v>
      </c>
      <c r="R788" s="179">
        <f>Q788*H788</f>
        <v>1.0999999999999999E-2</v>
      </c>
      <c r="S788" s="179">
        <v>0</v>
      </c>
      <c r="T788" s="180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81" t="s">
        <v>302</v>
      </c>
      <c r="AT788" s="181" t="s">
        <v>394</v>
      </c>
      <c r="AU788" s="181" t="s">
        <v>89</v>
      </c>
      <c r="AY788" s="18" t="s">
        <v>258</v>
      </c>
      <c r="BE788" s="182">
        <f>IF(N788="základná",J788,0)</f>
        <v>0</v>
      </c>
      <c r="BF788" s="182">
        <f>IF(N788="znížená",J788,0)</f>
        <v>0</v>
      </c>
      <c r="BG788" s="182">
        <f>IF(N788="zákl. prenesená",J788,0)</f>
        <v>0</v>
      </c>
      <c r="BH788" s="182">
        <f>IF(N788="zníž. prenesená",J788,0)</f>
        <v>0</v>
      </c>
      <c r="BI788" s="182">
        <f>IF(N788="nulová",J788,0)</f>
        <v>0</v>
      </c>
      <c r="BJ788" s="18" t="s">
        <v>89</v>
      </c>
      <c r="BK788" s="183">
        <f>ROUND(I788*H788,3)</f>
        <v>0</v>
      </c>
      <c r="BL788" s="18" t="s">
        <v>264</v>
      </c>
      <c r="BM788" s="181" t="s">
        <v>1077</v>
      </c>
    </row>
    <row r="789" spans="1:65" s="14" customFormat="1" ht="11.25">
      <c r="B789" s="192"/>
      <c r="D789" s="185" t="s">
        <v>266</v>
      </c>
      <c r="E789" s="193" t="s">
        <v>1</v>
      </c>
      <c r="F789" s="194" t="s">
        <v>1078</v>
      </c>
      <c r="H789" s="195">
        <v>1</v>
      </c>
      <c r="I789" s="196"/>
      <c r="L789" s="192"/>
      <c r="M789" s="197"/>
      <c r="N789" s="198"/>
      <c r="O789" s="198"/>
      <c r="P789" s="198"/>
      <c r="Q789" s="198"/>
      <c r="R789" s="198"/>
      <c r="S789" s="198"/>
      <c r="T789" s="199"/>
      <c r="AT789" s="193" t="s">
        <v>266</v>
      </c>
      <c r="AU789" s="193" t="s">
        <v>89</v>
      </c>
      <c r="AV789" s="14" t="s">
        <v>89</v>
      </c>
      <c r="AW789" s="14" t="s">
        <v>29</v>
      </c>
      <c r="AX789" s="14" t="s">
        <v>82</v>
      </c>
      <c r="AY789" s="193" t="s">
        <v>258</v>
      </c>
    </row>
    <row r="790" spans="1:65" s="2" customFormat="1" ht="16.5" customHeight="1">
      <c r="A790" s="33"/>
      <c r="B790" s="169"/>
      <c r="C790" s="170" t="s">
        <v>1079</v>
      </c>
      <c r="D790" s="170" t="s">
        <v>260</v>
      </c>
      <c r="E790" s="171" t="s">
        <v>1080</v>
      </c>
      <c r="F790" s="172" t="s">
        <v>1081</v>
      </c>
      <c r="G790" s="173" t="s">
        <v>435</v>
      </c>
      <c r="H790" s="174">
        <v>1</v>
      </c>
      <c r="I790" s="175"/>
      <c r="J790" s="174">
        <f>ROUND(I790*H790,3)</f>
        <v>0</v>
      </c>
      <c r="K790" s="176"/>
      <c r="L790" s="34"/>
      <c r="M790" s="177" t="s">
        <v>1</v>
      </c>
      <c r="N790" s="178" t="s">
        <v>40</v>
      </c>
      <c r="O790" s="59"/>
      <c r="P790" s="179">
        <f>O790*H790</f>
        <v>0</v>
      </c>
      <c r="Q790" s="179">
        <v>3.0439999999999998E-2</v>
      </c>
      <c r="R790" s="179">
        <f>Q790*H790</f>
        <v>3.0439999999999998E-2</v>
      </c>
      <c r="S790" s="179">
        <v>0</v>
      </c>
      <c r="T790" s="180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81" t="s">
        <v>264</v>
      </c>
      <c r="AT790" s="181" t="s">
        <v>260</v>
      </c>
      <c r="AU790" s="181" t="s">
        <v>89</v>
      </c>
      <c r="AY790" s="18" t="s">
        <v>258</v>
      </c>
      <c r="BE790" s="182">
        <f>IF(N790="základná",J790,0)</f>
        <v>0</v>
      </c>
      <c r="BF790" s="182">
        <f>IF(N790="znížená",J790,0)</f>
        <v>0</v>
      </c>
      <c r="BG790" s="182">
        <f>IF(N790="zákl. prenesená",J790,0)</f>
        <v>0</v>
      </c>
      <c r="BH790" s="182">
        <f>IF(N790="zníž. prenesená",J790,0)</f>
        <v>0</v>
      </c>
      <c r="BI790" s="182">
        <f>IF(N790="nulová",J790,0)</f>
        <v>0</v>
      </c>
      <c r="BJ790" s="18" t="s">
        <v>89</v>
      </c>
      <c r="BK790" s="183">
        <f>ROUND(I790*H790,3)</f>
        <v>0</v>
      </c>
      <c r="BL790" s="18" t="s">
        <v>264</v>
      </c>
      <c r="BM790" s="181" t="s">
        <v>1082</v>
      </c>
    </row>
    <row r="791" spans="1:65" s="14" customFormat="1" ht="11.25">
      <c r="B791" s="192"/>
      <c r="D791" s="185" t="s">
        <v>266</v>
      </c>
      <c r="E791" s="193" t="s">
        <v>1</v>
      </c>
      <c r="F791" s="194" t="s">
        <v>1083</v>
      </c>
      <c r="H791" s="195">
        <v>1</v>
      </c>
      <c r="I791" s="196"/>
      <c r="L791" s="192"/>
      <c r="M791" s="197"/>
      <c r="N791" s="198"/>
      <c r="O791" s="198"/>
      <c r="P791" s="198"/>
      <c r="Q791" s="198"/>
      <c r="R791" s="198"/>
      <c r="S791" s="198"/>
      <c r="T791" s="199"/>
      <c r="AT791" s="193" t="s">
        <v>266</v>
      </c>
      <c r="AU791" s="193" t="s">
        <v>89</v>
      </c>
      <c r="AV791" s="14" t="s">
        <v>89</v>
      </c>
      <c r="AW791" s="14" t="s">
        <v>29</v>
      </c>
      <c r="AX791" s="14" t="s">
        <v>82</v>
      </c>
      <c r="AY791" s="193" t="s">
        <v>258</v>
      </c>
    </row>
    <row r="792" spans="1:65" s="2" customFormat="1" ht="36" customHeight="1">
      <c r="A792" s="33"/>
      <c r="B792" s="169"/>
      <c r="C792" s="208" t="s">
        <v>1084</v>
      </c>
      <c r="D792" s="208" t="s">
        <v>394</v>
      </c>
      <c r="E792" s="209" t="s">
        <v>1085</v>
      </c>
      <c r="F792" s="210" t="s">
        <v>1086</v>
      </c>
      <c r="G792" s="211" t="s">
        <v>435</v>
      </c>
      <c r="H792" s="212">
        <v>1</v>
      </c>
      <c r="I792" s="213"/>
      <c r="J792" s="212">
        <f>ROUND(I792*H792,3)</f>
        <v>0</v>
      </c>
      <c r="K792" s="214"/>
      <c r="L792" s="215"/>
      <c r="M792" s="216" t="s">
        <v>1</v>
      </c>
      <c r="N792" s="217" t="s">
        <v>40</v>
      </c>
      <c r="O792" s="59"/>
      <c r="P792" s="179">
        <f>O792*H792</f>
        <v>0</v>
      </c>
      <c r="Q792" s="179">
        <v>4.5600000000000002E-2</v>
      </c>
      <c r="R792" s="179">
        <f>Q792*H792</f>
        <v>4.5600000000000002E-2</v>
      </c>
      <c r="S792" s="179">
        <v>0</v>
      </c>
      <c r="T792" s="180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81" t="s">
        <v>302</v>
      </c>
      <c r="AT792" s="181" t="s">
        <v>394</v>
      </c>
      <c r="AU792" s="181" t="s">
        <v>89</v>
      </c>
      <c r="AY792" s="18" t="s">
        <v>258</v>
      </c>
      <c r="BE792" s="182">
        <f>IF(N792="základná",J792,0)</f>
        <v>0</v>
      </c>
      <c r="BF792" s="182">
        <f>IF(N792="znížená",J792,0)</f>
        <v>0</v>
      </c>
      <c r="BG792" s="182">
        <f>IF(N792="zákl. prenesená",J792,0)</f>
        <v>0</v>
      </c>
      <c r="BH792" s="182">
        <f>IF(N792="zníž. prenesená",J792,0)</f>
        <v>0</v>
      </c>
      <c r="BI792" s="182">
        <f>IF(N792="nulová",J792,0)</f>
        <v>0</v>
      </c>
      <c r="BJ792" s="18" t="s">
        <v>89</v>
      </c>
      <c r="BK792" s="183">
        <f>ROUND(I792*H792,3)</f>
        <v>0</v>
      </c>
      <c r="BL792" s="18" t="s">
        <v>264</v>
      </c>
      <c r="BM792" s="181" t="s">
        <v>1087</v>
      </c>
    </row>
    <row r="793" spans="1:65" s="12" customFormat="1" ht="22.9" customHeight="1">
      <c r="B793" s="156"/>
      <c r="D793" s="157" t="s">
        <v>73</v>
      </c>
      <c r="E793" s="167" t="s">
        <v>306</v>
      </c>
      <c r="F793" s="167" t="s">
        <v>1088</v>
      </c>
      <c r="I793" s="159"/>
      <c r="J793" s="168">
        <f>BK793</f>
        <v>0</v>
      </c>
      <c r="L793" s="156"/>
      <c r="M793" s="161"/>
      <c r="N793" s="162"/>
      <c r="O793" s="162"/>
      <c r="P793" s="163">
        <f>SUM(P794:P1081)</f>
        <v>0</v>
      </c>
      <c r="Q793" s="162"/>
      <c r="R793" s="163">
        <f>SUM(R794:R1081)</f>
        <v>7.7620899200000002</v>
      </c>
      <c r="S793" s="162"/>
      <c r="T793" s="164">
        <f>SUM(T794:T1081)</f>
        <v>78.64733600000001</v>
      </c>
      <c r="AR793" s="157" t="s">
        <v>82</v>
      </c>
      <c r="AT793" s="165" t="s">
        <v>73</v>
      </c>
      <c r="AU793" s="165" t="s">
        <v>82</v>
      </c>
      <c r="AY793" s="157" t="s">
        <v>258</v>
      </c>
      <c r="BK793" s="166">
        <f>SUM(BK794:BK1081)</f>
        <v>0</v>
      </c>
    </row>
    <row r="794" spans="1:65" s="2" customFormat="1" ht="36" customHeight="1">
      <c r="A794" s="33"/>
      <c r="B794" s="169"/>
      <c r="C794" s="170" t="s">
        <v>1089</v>
      </c>
      <c r="D794" s="170" t="s">
        <v>260</v>
      </c>
      <c r="E794" s="171" t="s">
        <v>1090</v>
      </c>
      <c r="F794" s="172" t="s">
        <v>1091</v>
      </c>
      <c r="G794" s="173" t="s">
        <v>528</v>
      </c>
      <c r="H794" s="174">
        <v>21.776</v>
      </c>
      <c r="I794" s="175"/>
      <c r="J794" s="174">
        <f>ROUND(I794*H794,3)</f>
        <v>0</v>
      </c>
      <c r="K794" s="176"/>
      <c r="L794" s="34"/>
      <c r="M794" s="177" t="s">
        <v>1</v>
      </c>
      <c r="N794" s="178" t="s">
        <v>40</v>
      </c>
      <c r="O794" s="59"/>
      <c r="P794" s="179">
        <f>O794*H794</f>
        <v>0</v>
      </c>
      <c r="Q794" s="179">
        <v>9.9250000000000005E-2</v>
      </c>
      <c r="R794" s="179">
        <f>Q794*H794</f>
        <v>2.1612680000000002</v>
      </c>
      <c r="S794" s="179">
        <v>0</v>
      </c>
      <c r="T794" s="180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81" t="s">
        <v>264</v>
      </c>
      <c r="AT794" s="181" t="s">
        <v>260</v>
      </c>
      <c r="AU794" s="181" t="s">
        <v>89</v>
      </c>
      <c r="AY794" s="18" t="s">
        <v>258</v>
      </c>
      <c r="BE794" s="182">
        <f>IF(N794="základná",J794,0)</f>
        <v>0</v>
      </c>
      <c r="BF794" s="182">
        <f>IF(N794="znížená",J794,0)</f>
        <v>0</v>
      </c>
      <c r="BG794" s="182">
        <f>IF(N794="zákl. prenesená",J794,0)</f>
        <v>0</v>
      </c>
      <c r="BH794" s="182">
        <f>IF(N794="zníž. prenesená",J794,0)</f>
        <v>0</v>
      </c>
      <c r="BI794" s="182">
        <f>IF(N794="nulová",J794,0)</f>
        <v>0</v>
      </c>
      <c r="BJ794" s="18" t="s">
        <v>89</v>
      </c>
      <c r="BK794" s="183">
        <f>ROUND(I794*H794,3)</f>
        <v>0</v>
      </c>
      <c r="BL794" s="18" t="s">
        <v>264</v>
      </c>
      <c r="BM794" s="181" t="s">
        <v>1092</v>
      </c>
    </row>
    <row r="795" spans="1:65" s="14" customFormat="1" ht="11.25">
      <c r="B795" s="192"/>
      <c r="D795" s="185" t="s">
        <v>266</v>
      </c>
      <c r="E795" s="193" t="s">
        <v>1</v>
      </c>
      <c r="F795" s="194" t="s">
        <v>1093</v>
      </c>
      <c r="H795" s="195">
        <v>21.776</v>
      </c>
      <c r="I795" s="196"/>
      <c r="L795" s="192"/>
      <c r="M795" s="197"/>
      <c r="N795" s="198"/>
      <c r="O795" s="198"/>
      <c r="P795" s="198"/>
      <c r="Q795" s="198"/>
      <c r="R795" s="198"/>
      <c r="S795" s="198"/>
      <c r="T795" s="199"/>
      <c r="AT795" s="193" t="s">
        <v>266</v>
      </c>
      <c r="AU795" s="193" t="s">
        <v>89</v>
      </c>
      <c r="AV795" s="14" t="s">
        <v>89</v>
      </c>
      <c r="AW795" s="14" t="s">
        <v>29</v>
      </c>
      <c r="AX795" s="14" t="s">
        <v>82</v>
      </c>
      <c r="AY795" s="193" t="s">
        <v>258</v>
      </c>
    </row>
    <row r="796" spans="1:65" s="2" customFormat="1" ht="16.5" customHeight="1">
      <c r="A796" s="33"/>
      <c r="B796" s="169"/>
      <c r="C796" s="208" t="s">
        <v>1094</v>
      </c>
      <c r="D796" s="208" t="s">
        <v>394</v>
      </c>
      <c r="E796" s="209" t="s">
        <v>1095</v>
      </c>
      <c r="F796" s="210" t="s">
        <v>1096</v>
      </c>
      <c r="G796" s="211" t="s">
        <v>435</v>
      </c>
      <c r="H796" s="212">
        <v>21.994</v>
      </c>
      <c r="I796" s="213"/>
      <c r="J796" s="212">
        <f>ROUND(I796*H796,3)</f>
        <v>0</v>
      </c>
      <c r="K796" s="214"/>
      <c r="L796" s="215"/>
      <c r="M796" s="216" t="s">
        <v>1</v>
      </c>
      <c r="N796" s="217" t="s">
        <v>40</v>
      </c>
      <c r="O796" s="59"/>
      <c r="P796" s="179">
        <f>O796*H796</f>
        <v>0</v>
      </c>
      <c r="Q796" s="179">
        <v>2.3E-2</v>
      </c>
      <c r="R796" s="179">
        <f>Q796*H796</f>
        <v>0.50586200000000003</v>
      </c>
      <c r="S796" s="179">
        <v>0</v>
      </c>
      <c r="T796" s="180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81" t="s">
        <v>302</v>
      </c>
      <c r="AT796" s="181" t="s">
        <v>394</v>
      </c>
      <c r="AU796" s="181" t="s">
        <v>89</v>
      </c>
      <c r="AY796" s="18" t="s">
        <v>258</v>
      </c>
      <c r="BE796" s="182">
        <f>IF(N796="základná",J796,0)</f>
        <v>0</v>
      </c>
      <c r="BF796" s="182">
        <f>IF(N796="znížená",J796,0)</f>
        <v>0</v>
      </c>
      <c r="BG796" s="182">
        <f>IF(N796="zákl. prenesená",J796,0)</f>
        <v>0</v>
      </c>
      <c r="BH796" s="182">
        <f>IF(N796="zníž. prenesená",J796,0)</f>
        <v>0</v>
      </c>
      <c r="BI796" s="182">
        <f>IF(N796="nulová",J796,0)</f>
        <v>0</v>
      </c>
      <c r="BJ796" s="18" t="s">
        <v>89</v>
      </c>
      <c r="BK796" s="183">
        <f>ROUND(I796*H796,3)</f>
        <v>0</v>
      </c>
      <c r="BL796" s="18" t="s">
        <v>264</v>
      </c>
      <c r="BM796" s="181" t="s">
        <v>1097</v>
      </c>
    </row>
    <row r="797" spans="1:65" s="14" customFormat="1" ht="11.25">
      <c r="B797" s="192"/>
      <c r="D797" s="185" t="s">
        <v>266</v>
      </c>
      <c r="F797" s="194" t="s">
        <v>1098</v>
      </c>
      <c r="H797" s="195">
        <v>21.994</v>
      </c>
      <c r="I797" s="196"/>
      <c r="L797" s="192"/>
      <c r="M797" s="197"/>
      <c r="N797" s="198"/>
      <c r="O797" s="198"/>
      <c r="P797" s="198"/>
      <c r="Q797" s="198"/>
      <c r="R797" s="198"/>
      <c r="S797" s="198"/>
      <c r="T797" s="199"/>
      <c r="AT797" s="193" t="s">
        <v>266</v>
      </c>
      <c r="AU797" s="193" t="s">
        <v>89</v>
      </c>
      <c r="AV797" s="14" t="s">
        <v>89</v>
      </c>
      <c r="AW797" s="14" t="s">
        <v>3</v>
      </c>
      <c r="AX797" s="14" t="s">
        <v>82</v>
      </c>
      <c r="AY797" s="193" t="s">
        <v>258</v>
      </c>
    </row>
    <row r="798" spans="1:65" s="2" customFormat="1" ht="24" customHeight="1">
      <c r="A798" s="33"/>
      <c r="B798" s="169"/>
      <c r="C798" s="170" t="s">
        <v>1099</v>
      </c>
      <c r="D798" s="170" t="s">
        <v>260</v>
      </c>
      <c r="E798" s="171" t="s">
        <v>1100</v>
      </c>
      <c r="F798" s="172" t="s">
        <v>1101</v>
      </c>
      <c r="G798" s="173" t="s">
        <v>263</v>
      </c>
      <c r="H798" s="174">
        <v>189.28800000000001</v>
      </c>
      <c r="I798" s="175"/>
      <c r="J798" s="174">
        <f>ROUND(I798*H798,3)</f>
        <v>0</v>
      </c>
      <c r="K798" s="176"/>
      <c r="L798" s="34"/>
      <c r="M798" s="177" t="s">
        <v>1</v>
      </c>
      <c r="N798" s="178" t="s">
        <v>40</v>
      </c>
      <c r="O798" s="59"/>
      <c r="P798" s="179">
        <f>O798*H798</f>
        <v>0</v>
      </c>
      <c r="Q798" s="179">
        <v>0</v>
      </c>
      <c r="R798" s="179">
        <f>Q798*H798</f>
        <v>0</v>
      </c>
      <c r="S798" s="179">
        <v>0</v>
      </c>
      <c r="T798" s="180">
        <f>S798*H798</f>
        <v>0</v>
      </c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R798" s="181" t="s">
        <v>264</v>
      </c>
      <c r="AT798" s="181" t="s">
        <v>260</v>
      </c>
      <c r="AU798" s="181" t="s">
        <v>89</v>
      </c>
      <c r="AY798" s="18" t="s">
        <v>258</v>
      </c>
      <c r="BE798" s="182">
        <f>IF(N798="základná",J798,0)</f>
        <v>0</v>
      </c>
      <c r="BF798" s="182">
        <f>IF(N798="znížená",J798,0)</f>
        <v>0</v>
      </c>
      <c r="BG798" s="182">
        <f>IF(N798="zákl. prenesená",J798,0)</f>
        <v>0</v>
      </c>
      <c r="BH798" s="182">
        <f>IF(N798="zníž. prenesená",J798,0)</f>
        <v>0</v>
      </c>
      <c r="BI798" s="182">
        <f>IF(N798="nulová",J798,0)</f>
        <v>0</v>
      </c>
      <c r="BJ798" s="18" t="s">
        <v>89</v>
      </c>
      <c r="BK798" s="183">
        <f>ROUND(I798*H798,3)</f>
        <v>0</v>
      </c>
      <c r="BL798" s="18" t="s">
        <v>264</v>
      </c>
      <c r="BM798" s="181" t="s">
        <v>1102</v>
      </c>
    </row>
    <row r="799" spans="1:65" s="14" customFormat="1" ht="11.25">
      <c r="B799" s="192"/>
      <c r="D799" s="185" t="s">
        <v>266</v>
      </c>
      <c r="E799" s="193" t="s">
        <v>1</v>
      </c>
      <c r="F799" s="194" t="s">
        <v>1103</v>
      </c>
      <c r="H799" s="195">
        <v>185.97</v>
      </c>
      <c r="I799" s="196"/>
      <c r="L799" s="192"/>
      <c r="M799" s="197"/>
      <c r="N799" s="198"/>
      <c r="O799" s="198"/>
      <c r="P799" s="198"/>
      <c r="Q799" s="198"/>
      <c r="R799" s="198"/>
      <c r="S799" s="198"/>
      <c r="T799" s="199"/>
      <c r="AT799" s="193" t="s">
        <v>266</v>
      </c>
      <c r="AU799" s="193" t="s">
        <v>89</v>
      </c>
      <c r="AV799" s="14" t="s">
        <v>89</v>
      </c>
      <c r="AW799" s="14" t="s">
        <v>29</v>
      </c>
      <c r="AX799" s="14" t="s">
        <v>74</v>
      </c>
      <c r="AY799" s="193" t="s">
        <v>258</v>
      </c>
    </row>
    <row r="800" spans="1:65" s="14" customFormat="1" ht="11.25">
      <c r="B800" s="192"/>
      <c r="D800" s="185" t="s">
        <v>266</v>
      </c>
      <c r="E800" s="193" t="s">
        <v>1</v>
      </c>
      <c r="F800" s="194" t="s">
        <v>767</v>
      </c>
      <c r="H800" s="195">
        <v>3.3180000000000001</v>
      </c>
      <c r="I800" s="196"/>
      <c r="L800" s="192"/>
      <c r="M800" s="197"/>
      <c r="N800" s="198"/>
      <c r="O800" s="198"/>
      <c r="P800" s="198"/>
      <c r="Q800" s="198"/>
      <c r="R800" s="198"/>
      <c r="S800" s="198"/>
      <c r="T800" s="199"/>
      <c r="AT800" s="193" t="s">
        <v>266</v>
      </c>
      <c r="AU800" s="193" t="s">
        <v>89</v>
      </c>
      <c r="AV800" s="14" t="s">
        <v>89</v>
      </c>
      <c r="AW800" s="14" t="s">
        <v>29</v>
      </c>
      <c r="AX800" s="14" t="s">
        <v>74</v>
      </c>
      <c r="AY800" s="193" t="s">
        <v>258</v>
      </c>
    </row>
    <row r="801" spans="1:65" s="15" customFormat="1" ht="11.25">
      <c r="B801" s="200"/>
      <c r="D801" s="185" t="s">
        <v>266</v>
      </c>
      <c r="E801" s="201" t="s">
        <v>1</v>
      </c>
      <c r="F801" s="202" t="s">
        <v>280</v>
      </c>
      <c r="H801" s="203">
        <v>189.28800000000001</v>
      </c>
      <c r="I801" s="204"/>
      <c r="L801" s="200"/>
      <c r="M801" s="205"/>
      <c r="N801" s="206"/>
      <c r="O801" s="206"/>
      <c r="P801" s="206"/>
      <c r="Q801" s="206"/>
      <c r="R801" s="206"/>
      <c r="S801" s="206"/>
      <c r="T801" s="207"/>
      <c r="AT801" s="201" t="s">
        <v>266</v>
      </c>
      <c r="AU801" s="201" t="s">
        <v>89</v>
      </c>
      <c r="AV801" s="15" t="s">
        <v>264</v>
      </c>
      <c r="AW801" s="15" t="s">
        <v>29</v>
      </c>
      <c r="AX801" s="15" t="s">
        <v>82</v>
      </c>
      <c r="AY801" s="201" t="s">
        <v>258</v>
      </c>
    </row>
    <row r="802" spans="1:65" s="2" customFormat="1" ht="16.5" customHeight="1">
      <c r="A802" s="33"/>
      <c r="B802" s="169"/>
      <c r="C802" s="170" t="s">
        <v>1104</v>
      </c>
      <c r="D802" s="170" t="s">
        <v>260</v>
      </c>
      <c r="E802" s="171" t="s">
        <v>1105</v>
      </c>
      <c r="F802" s="172" t="s">
        <v>1106</v>
      </c>
      <c r="G802" s="173" t="s">
        <v>263</v>
      </c>
      <c r="H802" s="174">
        <v>907.98199999999997</v>
      </c>
      <c r="I802" s="175"/>
      <c r="J802" s="174">
        <f>ROUND(I802*H802,3)</f>
        <v>0</v>
      </c>
      <c r="K802" s="176"/>
      <c r="L802" s="34"/>
      <c r="M802" s="177" t="s">
        <v>1</v>
      </c>
      <c r="N802" s="178" t="s">
        <v>40</v>
      </c>
      <c r="O802" s="59"/>
      <c r="P802" s="179">
        <f>O802*H802</f>
        <v>0</v>
      </c>
      <c r="Q802" s="179">
        <v>3.0000000000000001E-5</v>
      </c>
      <c r="R802" s="179">
        <f>Q802*H802</f>
        <v>2.723946E-2</v>
      </c>
      <c r="S802" s="179">
        <v>0</v>
      </c>
      <c r="T802" s="180">
        <f>S802*H802</f>
        <v>0</v>
      </c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R802" s="181" t="s">
        <v>264</v>
      </c>
      <c r="AT802" s="181" t="s">
        <v>260</v>
      </c>
      <c r="AU802" s="181" t="s">
        <v>89</v>
      </c>
      <c r="AY802" s="18" t="s">
        <v>258</v>
      </c>
      <c r="BE802" s="182">
        <f>IF(N802="základná",J802,0)</f>
        <v>0</v>
      </c>
      <c r="BF802" s="182">
        <f>IF(N802="znížená",J802,0)</f>
        <v>0</v>
      </c>
      <c r="BG802" s="182">
        <f>IF(N802="zákl. prenesená",J802,0)</f>
        <v>0</v>
      </c>
      <c r="BH802" s="182">
        <f>IF(N802="zníž. prenesená",J802,0)</f>
        <v>0</v>
      </c>
      <c r="BI802" s="182">
        <f>IF(N802="nulová",J802,0)</f>
        <v>0</v>
      </c>
      <c r="BJ802" s="18" t="s">
        <v>89</v>
      </c>
      <c r="BK802" s="183">
        <f>ROUND(I802*H802,3)</f>
        <v>0</v>
      </c>
      <c r="BL802" s="18" t="s">
        <v>264</v>
      </c>
      <c r="BM802" s="181" t="s">
        <v>1107</v>
      </c>
    </row>
    <row r="803" spans="1:65" s="14" customFormat="1" ht="11.25">
      <c r="B803" s="192"/>
      <c r="D803" s="185" t="s">
        <v>266</v>
      </c>
      <c r="E803" s="193" t="s">
        <v>1</v>
      </c>
      <c r="F803" s="194" t="s">
        <v>168</v>
      </c>
      <c r="H803" s="195">
        <v>53.89</v>
      </c>
      <c r="I803" s="196"/>
      <c r="L803" s="192"/>
      <c r="M803" s="197"/>
      <c r="N803" s="198"/>
      <c r="O803" s="198"/>
      <c r="P803" s="198"/>
      <c r="Q803" s="198"/>
      <c r="R803" s="198"/>
      <c r="S803" s="198"/>
      <c r="T803" s="199"/>
      <c r="AT803" s="193" t="s">
        <v>266</v>
      </c>
      <c r="AU803" s="193" t="s">
        <v>89</v>
      </c>
      <c r="AV803" s="14" t="s">
        <v>89</v>
      </c>
      <c r="AW803" s="14" t="s">
        <v>29</v>
      </c>
      <c r="AX803" s="14" t="s">
        <v>74</v>
      </c>
      <c r="AY803" s="193" t="s">
        <v>258</v>
      </c>
    </row>
    <row r="804" spans="1:65" s="14" customFormat="1" ht="11.25">
      <c r="B804" s="192"/>
      <c r="D804" s="185" t="s">
        <v>266</v>
      </c>
      <c r="E804" s="193" t="s">
        <v>1</v>
      </c>
      <c r="F804" s="194" t="s">
        <v>170</v>
      </c>
      <c r="H804" s="195">
        <v>709.24800000000005</v>
      </c>
      <c r="I804" s="196"/>
      <c r="L804" s="192"/>
      <c r="M804" s="197"/>
      <c r="N804" s="198"/>
      <c r="O804" s="198"/>
      <c r="P804" s="198"/>
      <c r="Q804" s="198"/>
      <c r="R804" s="198"/>
      <c r="S804" s="198"/>
      <c r="T804" s="199"/>
      <c r="AT804" s="193" t="s">
        <v>266</v>
      </c>
      <c r="AU804" s="193" t="s">
        <v>89</v>
      </c>
      <c r="AV804" s="14" t="s">
        <v>89</v>
      </c>
      <c r="AW804" s="14" t="s">
        <v>29</v>
      </c>
      <c r="AX804" s="14" t="s">
        <v>74</v>
      </c>
      <c r="AY804" s="193" t="s">
        <v>258</v>
      </c>
    </row>
    <row r="805" spans="1:65" s="14" customFormat="1" ht="11.25">
      <c r="B805" s="192"/>
      <c r="D805" s="185" t="s">
        <v>266</v>
      </c>
      <c r="E805" s="193" t="s">
        <v>1</v>
      </c>
      <c r="F805" s="194" t="s">
        <v>174</v>
      </c>
      <c r="H805" s="195">
        <v>106.59</v>
      </c>
      <c r="I805" s="196"/>
      <c r="L805" s="192"/>
      <c r="M805" s="197"/>
      <c r="N805" s="198"/>
      <c r="O805" s="198"/>
      <c r="P805" s="198"/>
      <c r="Q805" s="198"/>
      <c r="R805" s="198"/>
      <c r="S805" s="198"/>
      <c r="T805" s="199"/>
      <c r="AT805" s="193" t="s">
        <v>266</v>
      </c>
      <c r="AU805" s="193" t="s">
        <v>89</v>
      </c>
      <c r="AV805" s="14" t="s">
        <v>89</v>
      </c>
      <c r="AW805" s="14" t="s">
        <v>29</v>
      </c>
      <c r="AX805" s="14" t="s">
        <v>74</v>
      </c>
      <c r="AY805" s="193" t="s">
        <v>258</v>
      </c>
    </row>
    <row r="806" spans="1:65" s="14" customFormat="1" ht="11.25">
      <c r="B806" s="192"/>
      <c r="D806" s="185" t="s">
        <v>266</v>
      </c>
      <c r="E806" s="193" t="s">
        <v>1</v>
      </c>
      <c r="F806" s="194" t="s">
        <v>1108</v>
      </c>
      <c r="H806" s="195">
        <v>38.253999999999998</v>
      </c>
      <c r="I806" s="196"/>
      <c r="L806" s="192"/>
      <c r="M806" s="197"/>
      <c r="N806" s="198"/>
      <c r="O806" s="198"/>
      <c r="P806" s="198"/>
      <c r="Q806" s="198"/>
      <c r="R806" s="198"/>
      <c r="S806" s="198"/>
      <c r="T806" s="199"/>
      <c r="AT806" s="193" t="s">
        <v>266</v>
      </c>
      <c r="AU806" s="193" t="s">
        <v>89</v>
      </c>
      <c r="AV806" s="14" t="s">
        <v>89</v>
      </c>
      <c r="AW806" s="14" t="s">
        <v>29</v>
      </c>
      <c r="AX806" s="14" t="s">
        <v>74</v>
      </c>
      <c r="AY806" s="193" t="s">
        <v>258</v>
      </c>
    </row>
    <row r="807" spans="1:65" s="15" customFormat="1" ht="11.25">
      <c r="B807" s="200"/>
      <c r="D807" s="185" t="s">
        <v>266</v>
      </c>
      <c r="E807" s="201" t="s">
        <v>1</v>
      </c>
      <c r="F807" s="202" t="s">
        <v>280</v>
      </c>
      <c r="H807" s="203">
        <v>907.98199999999997</v>
      </c>
      <c r="I807" s="204"/>
      <c r="L807" s="200"/>
      <c r="M807" s="205"/>
      <c r="N807" s="206"/>
      <c r="O807" s="206"/>
      <c r="P807" s="206"/>
      <c r="Q807" s="206"/>
      <c r="R807" s="206"/>
      <c r="S807" s="206"/>
      <c r="T807" s="207"/>
      <c r="AT807" s="201" t="s">
        <v>266</v>
      </c>
      <c r="AU807" s="201" t="s">
        <v>89</v>
      </c>
      <c r="AV807" s="15" t="s">
        <v>264</v>
      </c>
      <c r="AW807" s="15" t="s">
        <v>29</v>
      </c>
      <c r="AX807" s="15" t="s">
        <v>82</v>
      </c>
      <c r="AY807" s="201" t="s">
        <v>258</v>
      </c>
    </row>
    <row r="808" spans="1:65" s="2" customFormat="1" ht="24" customHeight="1">
      <c r="A808" s="33"/>
      <c r="B808" s="169"/>
      <c r="C808" s="170" t="s">
        <v>1109</v>
      </c>
      <c r="D808" s="170" t="s">
        <v>260</v>
      </c>
      <c r="E808" s="171" t="s">
        <v>1110</v>
      </c>
      <c r="F808" s="172" t="s">
        <v>1111</v>
      </c>
      <c r="G808" s="173" t="s">
        <v>263</v>
      </c>
      <c r="H808" s="174">
        <v>45.866</v>
      </c>
      <c r="I808" s="175"/>
      <c r="J808" s="174">
        <f>ROUND(I808*H808,3)</f>
        <v>0</v>
      </c>
      <c r="K808" s="176"/>
      <c r="L808" s="34"/>
      <c r="M808" s="177" t="s">
        <v>1</v>
      </c>
      <c r="N808" s="178" t="s">
        <v>40</v>
      </c>
      <c r="O808" s="59"/>
      <c r="P808" s="179">
        <f>O808*H808</f>
        <v>0</v>
      </c>
      <c r="Q808" s="179">
        <v>1.653E-2</v>
      </c>
      <c r="R808" s="179">
        <f>Q808*H808</f>
        <v>0.75816497999999999</v>
      </c>
      <c r="S808" s="179">
        <v>0</v>
      </c>
      <c r="T808" s="180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181" t="s">
        <v>264</v>
      </c>
      <c r="AT808" s="181" t="s">
        <v>260</v>
      </c>
      <c r="AU808" s="181" t="s">
        <v>89</v>
      </c>
      <c r="AY808" s="18" t="s">
        <v>258</v>
      </c>
      <c r="BE808" s="182">
        <f>IF(N808="základná",J808,0)</f>
        <v>0</v>
      </c>
      <c r="BF808" s="182">
        <f>IF(N808="znížená",J808,0)</f>
        <v>0</v>
      </c>
      <c r="BG808" s="182">
        <f>IF(N808="zákl. prenesená",J808,0)</f>
        <v>0</v>
      </c>
      <c r="BH808" s="182">
        <f>IF(N808="zníž. prenesená",J808,0)</f>
        <v>0</v>
      </c>
      <c r="BI808" s="182">
        <f>IF(N808="nulová",J808,0)</f>
        <v>0</v>
      </c>
      <c r="BJ808" s="18" t="s">
        <v>89</v>
      </c>
      <c r="BK808" s="183">
        <f>ROUND(I808*H808,3)</f>
        <v>0</v>
      </c>
      <c r="BL808" s="18" t="s">
        <v>264</v>
      </c>
      <c r="BM808" s="181" t="s">
        <v>1112</v>
      </c>
    </row>
    <row r="809" spans="1:65" s="13" customFormat="1" ht="11.25">
      <c r="B809" s="184"/>
      <c r="D809" s="185" t="s">
        <v>266</v>
      </c>
      <c r="E809" s="186" t="s">
        <v>1</v>
      </c>
      <c r="F809" s="187" t="s">
        <v>1113</v>
      </c>
      <c r="H809" s="186" t="s">
        <v>1</v>
      </c>
      <c r="I809" s="188"/>
      <c r="L809" s="184"/>
      <c r="M809" s="189"/>
      <c r="N809" s="190"/>
      <c r="O809" s="190"/>
      <c r="P809" s="190"/>
      <c r="Q809" s="190"/>
      <c r="R809" s="190"/>
      <c r="S809" s="190"/>
      <c r="T809" s="191"/>
      <c r="AT809" s="186" t="s">
        <v>266</v>
      </c>
      <c r="AU809" s="186" t="s">
        <v>89</v>
      </c>
      <c r="AV809" s="13" t="s">
        <v>82</v>
      </c>
      <c r="AW809" s="13" t="s">
        <v>29</v>
      </c>
      <c r="AX809" s="13" t="s">
        <v>74</v>
      </c>
      <c r="AY809" s="186" t="s">
        <v>258</v>
      </c>
    </row>
    <row r="810" spans="1:65" s="13" customFormat="1" ht="11.25">
      <c r="B810" s="184"/>
      <c r="D810" s="185" t="s">
        <v>266</v>
      </c>
      <c r="E810" s="186" t="s">
        <v>1</v>
      </c>
      <c r="F810" s="187" t="s">
        <v>947</v>
      </c>
      <c r="H810" s="186" t="s">
        <v>1</v>
      </c>
      <c r="I810" s="188"/>
      <c r="L810" s="184"/>
      <c r="M810" s="189"/>
      <c r="N810" s="190"/>
      <c r="O810" s="190"/>
      <c r="P810" s="190"/>
      <c r="Q810" s="190"/>
      <c r="R810" s="190"/>
      <c r="S810" s="190"/>
      <c r="T810" s="191"/>
      <c r="AT810" s="186" t="s">
        <v>266</v>
      </c>
      <c r="AU810" s="186" t="s">
        <v>89</v>
      </c>
      <c r="AV810" s="13" t="s">
        <v>82</v>
      </c>
      <c r="AW810" s="13" t="s">
        <v>29</v>
      </c>
      <c r="AX810" s="13" t="s">
        <v>74</v>
      </c>
      <c r="AY810" s="186" t="s">
        <v>258</v>
      </c>
    </row>
    <row r="811" spans="1:65" s="13" customFormat="1" ht="11.25">
      <c r="B811" s="184"/>
      <c r="D811" s="185" t="s">
        <v>266</v>
      </c>
      <c r="E811" s="186" t="s">
        <v>1</v>
      </c>
      <c r="F811" s="187" t="s">
        <v>948</v>
      </c>
      <c r="H811" s="186" t="s">
        <v>1</v>
      </c>
      <c r="I811" s="188"/>
      <c r="L811" s="184"/>
      <c r="M811" s="189"/>
      <c r="N811" s="190"/>
      <c r="O811" s="190"/>
      <c r="P811" s="190"/>
      <c r="Q811" s="190"/>
      <c r="R811" s="190"/>
      <c r="S811" s="190"/>
      <c r="T811" s="191"/>
      <c r="AT811" s="186" t="s">
        <v>266</v>
      </c>
      <c r="AU811" s="186" t="s">
        <v>89</v>
      </c>
      <c r="AV811" s="13" t="s">
        <v>82</v>
      </c>
      <c r="AW811" s="13" t="s">
        <v>29</v>
      </c>
      <c r="AX811" s="13" t="s">
        <v>74</v>
      </c>
      <c r="AY811" s="186" t="s">
        <v>258</v>
      </c>
    </row>
    <row r="812" spans="1:65" s="13" customFormat="1" ht="11.25">
      <c r="B812" s="184"/>
      <c r="D812" s="185" t="s">
        <v>266</v>
      </c>
      <c r="E812" s="186" t="s">
        <v>1</v>
      </c>
      <c r="F812" s="187" t="s">
        <v>949</v>
      </c>
      <c r="H812" s="186" t="s">
        <v>1</v>
      </c>
      <c r="I812" s="188"/>
      <c r="L812" s="184"/>
      <c r="M812" s="189"/>
      <c r="N812" s="190"/>
      <c r="O812" s="190"/>
      <c r="P812" s="190"/>
      <c r="Q812" s="190"/>
      <c r="R812" s="190"/>
      <c r="S812" s="190"/>
      <c r="T812" s="191"/>
      <c r="AT812" s="186" t="s">
        <v>266</v>
      </c>
      <c r="AU812" s="186" t="s">
        <v>89</v>
      </c>
      <c r="AV812" s="13" t="s">
        <v>82</v>
      </c>
      <c r="AW812" s="13" t="s">
        <v>29</v>
      </c>
      <c r="AX812" s="13" t="s">
        <v>74</v>
      </c>
      <c r="AY812" s="186" t="s">
        <v>258</v>
      </c>
    </row>
    <row r="813" spans="1:65" s="14" customFormat="1" ht="11.25">
      <c r="B813" s="192"/>
      <c r="D813" s="185" t="s">
        <v>266</v>
      </c>
      <c r="E813" s="193" t="s">
        <v>1</v>
      </c>
      <c r="F813" s="194" t="s">
        <v>950</v>
      </c>
      <c r="H813" s="195">
        <v>22.661000000000001</v>
      </c>
      <c r="I813" s="196"/>
      <c r="L813" s="192"/>
      <c r="M813" s="197"/>
      <c r="N813" s="198"/>
      <c r="O813" s="198"/>
      <c r="P813" s="198"/>
      <c r="Q813" s="198"/>
      <c r="R813" s="198"/>
      <c r="S813" s="198"/>
      <c r="T813" s="199"/>
      <c r="AT813" s="193" t="s">
        <v>266</v>
      </c>
      <c r="AU813" s="193" t="s">
        <v>89</v>
      </c>
      <c r="AV813" s="14" t="s">
        <v>89</v>
      </c>
      <c r="AW813" s="14" t="s">
        <v>29</v>
      </c>
      <c r="AX813" s="14" t="s">
        <v>74</v>
      </c>
      <c r="AY813" s="193" t="s">
        <v>258</v>
      </c>
    </row>
    <row r="814" spans="1:65" s="13" customFormat="1" ht="11.25">
      <c r="B814" s="184"/>
      <c r="D814" s="185" t="s">
        <v>266</v>
      </c>
      <c r="E814" s="186" t="s">
        <v>1</v>
      </c>
      <c r="F814" s="187" t="s">
        <v>951</v>
      </c>
      <c r="H814" s="186" t="s">
        <v>1</v>
      </c>
      <c r="I814" s="188"/>
      <c r="L814" s="184"/>
      <c r="M814" s="189"/>
      <c r="N814" s="190"/>
      <c r="O814" s="190"/>
      <c r="P814" s="190"/>
      <c r="Q814" s="190"/>
      <c r="R814" s="190"/>
      <c r="S814" s="190"/>
      <c r="T814" s="191"/>
      <c r="AT814" s="186" t="s">
        <v>266</v>
      </c>
      <c r="AU814" s="186" t="s">
        <v>89</v>
      </c>
      <c r="AV814" s="13" t="s">
        <v>82</v>
      </c>
      <c r="AW814" s="13" t="s">
        <v>29</v>
      </c>
      <c r="AX814" s="13" t="s">
        <v>74</v>
      </c>
      <c r="AY814" s="186" t="s">
        <v>258</v>
      </c>
    </row>
    <row r="815" spans="1:65" s="14" customFormat="1" ht="11.25">
      <c r="B815" s="192"/>
      <c r="D815" s="185" t="s">
        <v>266</v>
      </c>
      <c r="E815" s="193" t="s">
        <v>1</v>
      </c>
      <c r="F815" s="194" t="s">
        <v>952</v>
      </c>
      <c r="H815" s="195">
        <v>13.875</v>
      </c>
      <c r="I815" s="196"/>
      <c r="L815" s="192"/>
      <c r="M815" s="197"/>
      <c r="N815" s="198"/>
      <c r="O815" s="198"/>
      <c r="P815" s="198"/>
      <c r="Q815" s="198"/>
      <c r="R815" s="198"/>
      <c r="S815" s="198"/>
      <c r="T815" s="199"/>
      <c r="AT815" s="193" t="s">
        <v>266</v>
      </c>
      <c r="AU815" s="193" t="s">
        <v>89</v>
      </c>
      <c r="AV815" s="14" t="s">
        <v>89</v>
      </c>
      <c r="AW815" s="14" t="s">
        <v>29</v>
      </c>
      <c r="AX815" s="14" t="s">
        <v>74</v>
      </c>
      <c r="AY815" s="193" t="s">
        <v>258</v>
      </c>
    </row>
    <row r="816" spans="1:65" s="14" customFormat="1" ht="11.25">
      <c r="B816" s="192"/>
      <c r="D816" s="185" t="s">
        <v>266</v>
      </c>
      <c r="E816" s="193" t="s">
        <v>1</v>
      </c>
      <c r="F816" s="194" t="s">
        <v>954</v>
      </c>
      <c r="H816" s="195">
        <v>9.33</v>
      </c>
      <c r="I816" s="196"/>
      <c r="L816" s="192"/>
      <c r="M816" s="197"/>
      <c r="N816" s="198"/>
      <c r="O816" s="198"/>
      <c r="P816" s="198"/>
      <c r="Q816" s="198"/>
      <c r="R816" s="198"/>
      <c r="S816" s="198"/>
      <c r="T816" s="199"/>
      <c r="AT816" s="193" t="s">
        <v>266</v>
      </c>
      <c r="AU816" s="193" t="s">
        <v>89</v>
      </c>
      <c r="AV816" s="14" t="s">
        <v>89</v>
      </c>
      <c r="AW816" s="14" t="s">
        <v>29</v>
      </c>
      <c r="AX816" s="14" t="s">
        <v>74</v>
      </c>
      <c r="AY816" s="193" t="s">
        <v>258</v>
      </c>
    </row>
    <row r="817" spans="1:65" s="15" customFormat="1" ht="11.25">
      <c r="B817" s="200"/>
      <c r="D817" s="185" t="s">
        <v>266</v>
      </c>
      <c r="E817" s="201" t="s">
        <v>1</v>
      </c>
      <c r="F817" s="202" t="s">
        <v>280</v>
      </c>
      <c r="H817" s="203">
        <v>45.866</v>
      </c>
      <c r="I817" s="204"/>
      <c r="L817" s="200"/>
      <c r="M817" s="205"/>
      <c r="N817" s="206"/>
      <c r="O817" s="206"/>
      <c r="P817" s="206"/>
      <c r="Q817" s="206"/>
      <c r="R817" s="206"/>
      <c r="S817" s="206"/>
      <c r="T817" s="207"/>
      <c r="AT817" s="201" t="s">
        <v>266</v>
      </c>
      <c r="AU817" s="201" t="s">
        <v>89</v>
      </c>
      <c r="AV817" s="15" t="s">
        <v>264</v>
      </c>
      <c r="AW817" s="15" t="s">
        <v>29</v>
      </c>
      <c r="AX817" s="15" t="s">
        <v>82</v>
      </c>
      <c r="AY817" s="201" t="s">
        <v>258</v>
      </c>
    </row>
    <row r="818" spans="1:65" s="2" customFormat="1" ht="24" customHeight="1">
      <c r="A818" s="33"/>
      <c r="B818" s="169"/>
      <c r="C818" s="170" t="s">
        <v>1114</v>
      </c>
      <c r="D818" s="170" t="s">
        <v>260</v>
      </c>
      <c r="E818" s="171" t="s">
        <v>1115</v>
      </c>
      <c r="F818" s="172" t="s">
        <v>1116</v>
      </c>
      <c r="G818" s="173" t="s">
        <v>263</v>
      </c>
      <c r="H818" s="174">
        <v>45.866</v>
      </c>
      <c r="I818" s="175"/>
      <c r="J818" s="174">
        <f>ROUND(I818*H818,3)</f>
        <v>0</v>
      </c>
      <c r="K818" s="176"/>
      <c r="L818" s="34"/>
      <c r="M818" s="177" t="s">
        <v>1</v>
      </c>
      <c r="N818" s="178" t="s">
        <v>40</v>
      </c>
      <c r="O818" s="59"/>
      <c r="P818" s="179">
        <f>O818*H818</f>
        <v>0</v>
      </c>
      <c r="Q818" s="179">
        <v>0</v>
      </c>
      <c r="R818" s="179">
        <f>Q818*H818</f>
        <v>0</v>
      </c>
      <c r="S818" s="179">
        <v>0</v>
      </c>
      <c r="T818" s="180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81" t="s">
        <v>264</v>
      </c>
      <c r="AT818" s="181" t="s">
        <v>260</v>
      </c>
      <c r="AU818" s="181" t="s">
        <v>89</v>
      </c>
      <c r="AY818" s="18" t="s">
        <v>258</v>
      </c>
      <c r="BE818" s="182">
        <f>IF(N818="základná",J818,0)</f>
        <v>0</v>
      </c>
      <c r="BF818" s="182">
        <f>IF(N818="znížená",J818,0)</f>
        <v>0</v>
      </c>
      <c r="BG818" s="182">
        <f>IF(N818="zákl. prenesená",J818,0)</f>
        <v>0</v>
      </c>
      <c r="BH818" s="182">
        <f>IF(N818="zníž. prenesená",J818,0)</f>
        <v>0</v>
      </c>
      <c r="BI818" s="182">
        <f>IF(N818="nulová",J818,0)</f>
        <v>0</v>
      </c>
      <c r="BJ818" s="18" t="s">
        <v>89</v>
      </c>
      <c r="BK818" s="183">
        <f>ROUND(I818*H818,3)</f>
        <v>0</v>
      </c>
      <c r="BL818" s="18" t="s">
        <v>264</v>
      </c>
      <c r="BM818" s="181" t="s">
        <v>1117</v>
      </c>
    </row>
    <row r="819" spans="1:65" s="2" customFormat="1" ht="36" customHeight="1">
      <c r="A819" s="33"/>
      <c r="B819" s="169"/>
      <c r="C819" s="170" t="s">
        <v>1118</v>
      </c>
      <c r="D819" s="170" t="s">
        <v>260</v>
      </c>
      <c r="E819" s="171" t="s">
        <v>1119</v>
      </c>
      <c r="F819" s="172" t="s">
        <v>1120</v>
      </c>
      <c r="G819" s="173" t="s">
        <v>263</v>
      </c>
      <c r="H819" s="174">
        <v>45.866</v>
      </c>
      <c r="I819" s="175"/>
      <c r="J819" s="174">
        <f>ROUND(I819*H819,3)</f>
        <v>0</v>
      </c>
      <c r="K819" s="176"/>
      <c r="L819" s="34"/>
      <c r="M819" s="177" t="s">
        <v>1</v>
      </c>
      <c r="N819" s="178" t="s">
        <v>40</v>
      </c>
      <c r="O819" s="59"/>
      <c r="P819" s="179">
        <f>O819*H819</f>
        <v>0</v>
      </c>
      <c r="Q819" s="179">
        <v>0</v>
      </c>
      <c r="R819" s="179">
        <f>Q819*H819</f>
        <v>0</v>
      </c>
      <c r="S819" s="179">
        <v>0</v>
      </c>
      <c r="T819" s="180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81" t="s">
        <v>264</v>
      </c>
      <c r="AT819" s="181" t="s">
        <v>260</v>
      </c>
      <c r="AU819" s="181" t="s">
        <v>89</v>
      </c>
      <c r="AY819" s="18" t="s">
        <v>258</v>
      </c>
      <c r="BE819" s="182">
        <f>IF(N819="základná",J819,0)</f>
        <v>0</v>
      </c>
      <c r="BF819" s="182">
        <f>IF(N819="znížená",J819,0)</f>
        <v>0</v>
      </c>
      <c r="BG819" s="182">
        <f>IF(N819="zákl. prenesená",J819,0)</f>
        <v>0</v>
      </c>
      <c r="BH819" s="182">
        <f>IF(N819="zníž. prenesená",J819,0)</f>
        <v>0</v>
      </c>
      <c r="BI819" s="182">
        <f>IF(N819="nulová",J819,0)</f>
        <v>0</v>
      </c>
      <c r="BJ819" s="18" t="s">
        <v>89</v>
      </c>
      <c r="BK819" s="183">
        <f>ROUND(I819*H819,3)</f>
        <v>0</v>
      </c>
      <c r="BL819" s="18" t="s">
        <v>264</v>
      </c>
      <c r="BM819" s="181" t="s">
        <v>1121</v>
      </c>
    </row>
    <row r="820" spans="1:65" s="2" customFormat="1" ht="24" customHeight="1">
      <c r="A820" s="33"/>
      <c r="B820" s="169"/>
      <c r="C820" s="170" t="s">
        <v>1122</v>
      </c>
      <c r="D820" s="170" t="s">
        <v>260</v>
      </c>
      <c r="E820" s="171" t="s">
        <v>1123</v>
      </c>
      <c r="F820" s="172" t="s">
        <v>1124</v>
      </c>
      <c r="G820" s="173" t="s">
        <v>263</v>
      </c>
      <c r="H820" s="174">
        <v>292.48</v>
      </c>
      <c r="I820" s="175"/>
      <c r="J820" s="174">
        <f>ROUND(I820*H820,3)</f>
        <v>0</v>
      </c>
      <c r="K820" s="176"/>
      <c r="L820" s="34"/>
      <c r="M820" s="177" t="s">
        <v>1</v>
      </c>
      <c r="N820" s="178" t="s">
        <v>40</v>
      </c>
      <c r="O820" s="59"/>
      <c r="P820" s="179">
        <f>O820*H820</f>
        <v>0</v>
      </c>
      <c r="Q820" s="179">
        <v>1.92E-3</v>
      </c>
      <c r="R820" s="179">
        <f>Q820*H820</f>
        <v>0.56156159999999999</v>
      </c>
      <c r="S820" s="179">
        <v>0</v>
      </c>
      <c r="T820" s="180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81" t="s">
        <v>264</v>
      </c>
      <c r="AT820" s="181" t="s">
        <v>260</v>
      </c>
      <c r="AU820" s="181" t="s">
        <v>89</v>
      </c>
      <c r="AY820" s="18" t="s">
        <v>258</v>
      </c>
      <c r="BE820" s="182">
        <f>IF(N820="základná",J820,0)</f>
        <v>0</v>
      </c>
      <c r="BF820" s="182">
        <f>IF(N820="znížená",J820,0)</f>
        <v>0</v>
      </c>
      <c r="BG820" s="182">
        <f>IF(N820="zákl. prenesená",J820,0)</f>
        <v>0</v>
      </c>
      <c r="BH820" s="182">
        <f>IF(N820="zníž. prenesená",J820,0)</f>
        <v>0</v>
      </c>
      <c r="BI820" s="182">
        <f>IF(N820="nulová",J820,0)</f>
        <v>0</v>
      </c>
      <c r="BJ820" s="18" t="s">
        <v>89</v>
      </c>
      <c r="BK820" s="183">
        <f>ROUND(I820*H820,3)</f>
        <v>0</v>
      </c>
      <c r="BL820" s="18" t="s">
        <v>264</v>
      </c>
      <c r="BM820" s="181" t="s">
        <v>1125</v>
      </c>
    </row>
    <row r="821" spans="1:65" s="14" customFormat="1" ht="11.25">
      <c r="B821" s="192"/>
      <c r="D821" s="185" t="s">
        <v>266</v>
      </c>
      <c r="E821" s="193" t="s">
        <v>1</v>
      </c>
      <c r="F821" s="194" t="s">
        <v>160</v>
      </c>
      <c r="H821" s="195">
        <v>34.93</v>
      </c>
      <c r="I821" s="196"/>
      <c r="L821" s="192"/>
      <c r="M821" s="197"/>
      <c r="N821" s="198"/>
      <c r="O821" s="198"/>
      <c r="P821" s="198"/>
      <c r="Q821" s="198"/>
      <c r="R821" s="198"/>
      <c r="S821" s="198"/>
      <c r="T821" s="199"/>
      <c r="AT821" s="193" t="s">
        <v>266</v>
      </c>
      <c r="AU821" s="193" t="s">
        <v>89</v>
      </c>
      <c r="AV821" s="14" t="s">
        <v>89</v>
      </c>
      <c r="AW821" s="14" t="s">
        <v>29</v>
      </c>
      <c r="AX821" s="14" t="s">
        <v>74</v>
      </c>
      <c r="AY821" s="193" t="s">
        <v>258</v>
      </c>
    </row>
    <row r="822" spans="1:65" s="14" customFormat="1" ht="11.25">
      <c r="B822" s="192"/>
      <c r="D822" s="185" t="s">
        <v>266</v>
      </c>
      <c r="E822" s="193" t="s">
        <v>1</v>
      </c>
      <c r="F822" s="194" t="s">
        <v>162</v>
      </c>
      <c r="H822" s="195">
        <v>4.5599999999999996</v>
      </c>
      <c r="I822" s="196"/>
      <c r="L822" s="192"/>
      <c r="M822" s="197"/>
      <c r="N822" s="198"/>
      <c r="O822" s="198"/>
      <c r="P822" s="198"/>
      <c r="Q822" s="198"/>
      <c r="R822" s="198"/>
      <c r="S822" s="198"/>
      <c r="T822" s="199"/>
      <c r="AT822" s="193" t="s">
        <v>266</v>
      </c>
      <c r="AU822" s="193" t="s">
        <v>89</v>
      </c>
      <c r="AV822" s="14" t="s">
        <v>89</v>
      </c>
      <c r="AW822" s="14" t="s">
        <v>29</v>
      </c>
      <c r="AX822" s="14" t="s">
        <v>74</v>
      </c>
      <c r="AY822" s="193" t="s">
        <v>258</v>
      </c>
    </row>
    <row r="823" spans="1:65" s="14" customFormat="1" ht="11.25">
      <c r="B823" s="192"/>
      <c r="D823" s="185" t="s">
        <v>266</v>
      </c>
      <c r="E823" s="193" t="s">
        <v>1</v>
      </c>
      <c r="F823" s="194" t="s">
        <v>164</v>
      </c>
      <c r="H823" s="195">
        <v>155.25</v>
      </c>
      <c r="I823" s="196"/>
      <c r="L823" s="192"/>
      <c r="M823" s="197"/>
      <c r="N823" s="198"/>
      <c r="O823" s="198"/>
      <c r="P823" s="198"/>
      <c r="Q823" s="198"/>
      <c r="R823" s="198"/>
      <c r="S823" s="198"/>
      <c r="T823" s="199"/>
      <c r="AT823" s="193" t="s">
        <v>266</v>
      </c>
      <c r="AU823" s="193" t="s">
        <v>89</v>
      </c>
      <c r="AV823" s="14" t="s">
        <v>89</v>
      </c>
      <c r="AW823" s="14" t="s">
        <v>29</v>
      </c>
      <c r="AX823" s="14" t="s">
        <v>74</v>
      </c>
      <c r="AY823" s="193" t="s">
        <v>258</v>
      </c>
    </row>
    <row r="824" spans="1:65" s="14" customFormat="1" ht="11.25">
      <c r="B824" s="192"/>
      <c r="D824" s="185" t="s">
        <v>266</v>
      </c>
      <c r="E824" s="193" t="s">
        <v>1</v>
      </c>
      <c r="F824" s="194" t="s">
        <v>166</v>
      </c>
      <c r="H824" s="195">
        <v>35.58</v>
      </c>
      <c r="I824" s="196"/>
      <c r="L824" s="192"/>
      <c r="M824" s="197"/>
      <c r="N824" s="198"/>
      <c r="O824" s="198"/>
      <c r="P824" s="198"/>
      <c r="Q824" s="198"/>
      <c r="R824" s="198"/>
      <c r="S824" s="198"/>
      <c r="T824" s="199"/>
      <c r="AT824" s="193" t="s">
        <v>266</v>
      </c>
      <c r="AU824" s="193" t="s">
        <v>89</v>
      </c>
      <c r="AV824" s="14" t="s">
        <v>89</v>
      </c>
      <c r="AW824" s="14" t="s">
        <v>29</v>
      </c>
      <c r="AX824" s="14" t="s">
        <v>74</v>
      </c>
      <c r="AY824" s="193" t="s">
        <v>258</v>
      </c>
    </row>
    <row r="825" spans="1:65" s="14" customFormat="1" ht="11.25">
      <c r="B825" s="192"/>
      <c r="D825" s="185" t="s">
        <v>266</v>
      </c>
      <c r="E825" s="193" t="s">
        <v>1</v>
      </c>
      <c r="F825" s="194" t="s">
        <v>168</v>
      </c>
      <c r="H825" s="195">
        <v>53.89</v>
      </c>
      <c r="I825" s="196"/>
      <c r="L825" s="192"/>
      <c r="M825" s="197"/>
      <c r="N825" s="198"/>
      <c r="O825" s="198"/>
      <c r="P825" s="198"/>
      <c r="Q825" s="198"/>
      <c r="R825" s="198"/>
      <c r="S825" s="198"/>
      <c r="T825" s="199"/>
      <c r="AT825" s="193" t="s">
        <v>266</v>
      </c>
      <c r="AU825" s="193" t="s">
        <v>89</v>
      </c>
      <c r="AV825" s="14" t="s">
        <v>89</v>
      </c>
      <c r="AW825" s="14" t="s">
        <v>29</v>
      </c>
      <c r="AX825" s="14" t="s">
        <v>74</v>
      </c>
      <c r="AY825" s="193" t="s">
        <v>258</v>
      </c>
    </row>
    <row r="826" spans="1:65" s="14" customFormat="1" ht="11.25">
      <c r="B826" s="192"/>
      <c r="D826" s="185" t="s">
        <v>266</v>
      </c>
      <c r="E826" s="193" t="s">
        <v>1</v>
      </c>
      <c r="F826" s="194" t="s">
        <v>118</v>
      </c>
      <c r="H826" s="195">
        <v>8.27</v>
      </c>
      <c r="I826" s="196"/>
      <c r="L826" s="192"/>
      <c r="M826" s="197"/>
      <c r="N826" s="198"/>
      <c r="O826" s="198"/>
      <c r="P826" s="198"/>
      <c r="Q826" s="198"/>
      <c r="R826" s="198"/>
      <c r="S826" s="198"/>
      <c r="T826" s="199"/>
      <c r="AT826" s="193" t="s">
        <v>266</v>
      </c>
      <c r="AU826" s="193" t="s">
        <v>89</v>
      </c>
      <c r="AV826" s="14" t="s">
        <v>89</v>
      </c>
      <c r="AW826" s="14" t="s">
        <v>29</v>
      </c>
      <c r="AX826" s="14" t="s">
        <v>74</v>
      </c>
      <c r="AY826" s="193" t="s">
        <v>258</v>
      </c>
    </row>
    <row r="827" spans="1:65" s="15" customFormat="1" ht="11.25">
      <c r="B827" s="200"/>
      <c r="D827" s="185" t="s">
        <v>266</v>
      </c>
      <c r="E827" s="201" t="s">
        <v>1</v>
      </c>
      <c r="F827" s="202" t="s">
        <v>280</v>
      </c>
      <c r="H827" s="203">
        <v>292.48</v>
      </c>
      <c r="I827" s="204"/>
      <c r="L827" s="200"/>
      <c r="M827" s="205"/>
      <c r="N827" s="206"/>
      <c r="O827" s="206"/>
      <c r="P827" s="206"/>
      <c r="Q827" s="206"/>
      <c r="R827" s="206"/>
      <c r="S827" s="206"/>
      <c r="T827" s="207"/>
      <c r="AT827" s="201" t="s">
        <v>266</v>
      </c>
      <c r="AU827" s="201" t="s">
        <v>89</v>
      </c>
      <c r="AV827" s="15" t="s">
        <v>264</v>
      </c>
      <c r="AW827" s="15" t="s">
        <v>29</v>
      </c>
      <c r="AX827" s="15" t="s">
        <v>82</v>
      </c>
      <c r="AY827" s="201" t="s">
        <v>258</v>
      </c>
    </row>
    <row r="828" spans="1:65" s="2" customFormat="1" ht="24" customHeight="1">
      <c r="A828" s="33"/>
      <c r="B828" s="169"/>
      <c r="C828" s="170" t="s">
        <v>1126</v>
      </c>
      <c r="D828" s="170" t="s">
        <v>260</v>
      </c>
      <c r="E828" s="171" t="s">
        <v>1127</v>
      </c>
      <c r="F828" s="172" t="s">
        <v>1128</v>
      </c>
      <c r="G828" s="173" t="s">
        <v>275</v>
      </c>
      <c r="H828" s="174">
        <v>58.026000000000003</v>
      </c>
      <c r="I828" s="175"/>
      <c r="J828" s="174">
        <f>ROUND(I828*H828,3)</f>
        <v>0</v>
      </c>
      <c r="K828" s="176"/>
      <c r="L828" s="34"/>
      <c r="M828" s="177" t="s">
        <v>1</v>
      </c>
      <c r="N828" s="178" t="s">
        <v>40</v>
      </c>
      <c r="O828" s="59"/>
      <c r="P828" s="179">
        <f>O828*H828</f>
        <v>0</v>
      </c>
      <c r="Q828" s="179">
        <v>2.8680000000000001E-2</v>
      </c>
      <c r="R828" s="179">
        <f>Q828*H828</f>
        <v>1.6641856800000001</v>
      </c>
      <c r="S828" s="179">
        <v>0</v>
      </c>
      <c r="T828" s="180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81" t="s">
        <v>264</v>
      </c>
      <c r="AT828" s="181" t="s">
        <v>260</v>
      </c>
      <c r="AU828" s="181" t="s">
        <v>89</v>
      </c>
      <c r="AY828" s="18" t="s">
        <v>258</v>
      </c>
      <c r="BE828" s="182">
        <f>IF(N828="základná",J828,0)</f>
        <v>0</v>
      </c>
      <c r="BF828" s="182">
        <f>IF(N828="znížená",J828,0)</f>
        <v>0</v>
      </c>
      <c r="BG828" s="182">
        <f>IF(N828="zákl. prenesená",J828,0)</f>
        <v>0</v>
      </c>
      <c r="BH828" s="182">
        <f>IF(N828="zníž. prenesená",J828,0)</f>
        <v>0</v>
      </c>
      <c r="BI828" s="182">
        <f>IF(N828="nulová",J828,0)</f>
        <v>0</v>
      </c>
      <c r="BJ828" s="18" t="s">
        <v>89</v>
      </c>
      <c r="BK828" s="183">
        <f>ROUND(I828*H828,3)</f>
        <v>0</v>
      </c>
      <c r="BL828" s="18" t="s">
        <v>264</v>
      </c>
      <c r="BM828" s="181" t="s">
        <v>1129</v>
      </c>
    </row>
    <row r="829" spans="1:65" s="13" customFormat="1" ht="11.25">
      <c r="B829" s="184"/>
      <c r="D829" s="185" t="s">
        <v>266</v>
      </c>
      <c r="E829" s="186" t="s">
        <v>1</v>
      </c>
      <c r="F829" s="187" t="s">
        <v>1130</v>
      </c>
      <c r="H829" s="186" t="s">
        <v>1</v>
      </c>
      <c r="I829" s="188"/>
      <c r="L829" s="184"/>
      <c r="M829" s="189"/>
      <c r="N829" s="190"/>
      <c r="O829" s="190"/>
      <c r="P829" s="190"/>
      <c r="Q829" s="190"/>
      <c r="R829" s="190"/>
      <c r="S829" s="190"/>
      <c r="T829" s="191"/>
      <c r="AT829" s="186" t="s">
        <v>266</v>
      </c>
      <c r="AU829" s="186" t="s">
        <v>89</v>
      </c>
      <c r="AV829" s="13" t="s">
        <v>82</v>
      </c>
      <c r="AW829" s="13" t="s">
        <v>29</v>
      </c>
      <c r="AX829" s="13" t="s">
        <v>74</v>
      </c>
      <c r="AY829" s="186" t="s">
        <v>258</v>
      </c>
    </row>
    <row r="830" spans="1:65" s="14" customFormat="1" ht="11.25">
      <c r="B830" s="192"/>
      <c r="D830" s="185" t="s">
        <v>266</v>
      </c>
      <c r="E830" s="193" t="s">
        <v>1</v>
      </c>
      <c r="F830" s="194" t="s">
        <v>1131</v>
      </c>
      <c r="H830" s="195">
        <v>58.026000000000003</v>
      </c>
      <c r="I830" s="196"/>
      <c r="L830" s="192"/>
      <c r="M830" s="197"/>
      <c r="N830" s="198"/>
      <c r="O830" s="198"/>
      <c r="P830" s="198"/>
      <c r="Q830" s="198"/>
      <c r="R830" s="198"/>
      <c r="S830" s="198"/>
      <c r="T830" s="199"/>
      <c r="AT830" s="193" t="s">
        <v>266</v>
      </c>
      <c r="AU830" s="193" t="s">
        <v>89</v>
      </c>
      <c r="AV830" s="14" t="s">
        <v>89</v>
      </c>
      <c r="AW830" s="14" t="s">
        <v>29</v>
      </c>
      <c r="AX830" s="14" t="s">
        <v>74</v>
      </c>
      <c r="AY830" s="193" t="s">
        <v>258</v>
      </c>
    </row>
    <row r="831" spans="1:65" s="15" customFormat="1" ht="11.25">
      <c r="B831" s="200"/>
      <c r="D831" s="185" t="s">
        <v>266</v>
      </c>
      <c r="E831" s="201" t="s">
        <v>126</v>
      </c>
      <c r="F831" s="202" t="s">
        <v>280</v>
      </c>
      <c r="H831" s="203">
        <v>58.026000000000003</v>
      </c>
      <c r="I831" s="204"/>
      <c r="L831" s="200"/>
      <c r="M831" s="205"/>
      <c r="N831" s="206"/>
      <c r="O831" s="206"/>
      <c r="P831" s="206"/>
      <c r="Q831" s="206"/>
      <c r="R831" s="206"/>
      <c r="S831" s="206"/>
      <c r="T831" s="207"/>
      <c r="AT831" s="201" t="s">
        <v>266</v>
      </c>
      <c r="AU831" s="201" t="s">
        <v>89</v>
      </c>
      <c r="AV831" s="15" t="s">
        <v>264</v>
      </c>
      <c r="AW831" s="15" t="s">
        <v>29</v>
      </c>
      <c r="AX831" s="15" t="s">
        <v>82</v>
      </c>
      <c r="AY831" s="201" t="s">
        <v>258</v>
      </c>
    </row>
    <row r="832" spans="1:65" s="2" customFormat="1" ht="36" customHeight="1">
      <c r="A832" s="33"/>
      <c r="B832" s="169"/>
      <c r="C832" s="170" t="s">
        <v>1132</v>
      </c>
      <c r="D832" s="170" t="s">
        <v>260</v>
      </c>
      <c r="E832" s="171" t="s">
        <v>1133</v>
      </c>
      <c r="F832" s="172" t="s">
        <v>1134</v>
      </c>
      <c r="G832" s="173" t="s">
        <v>275</v>
      </c>
      <c r="H832" s="174">
        <v>58.026000000000003</v>
      </c>
      <c r="I832" s="175"/>
      <c r="J832" s="174">
        <f>ROUND(I832*H832,3)</f>
        <v>0</v>
      </c>
      <c r="K832" s="176"/>
      <c r="L832" s="34"/>
      <c r="M832" s="177" t="s">
        <v>1</v>
      </c>
      <c r="N832" s="178" t="s">
        <v>40</v>
      </c>
      <c r="O832" s="59"/>
      <c r="P832" s="179">
        <f>O832*H832</f>
        <v>0</v>
      </c>
      <c r="Q832" s="179">
        <v>0</v>
      </c>
      <c r="R832" s="179">
        <f>Q832*H832</f>
        <v>0</v>
      </c>
      <c r="S832" s="179">
        <v>0</v>
      </c>
      <c r="T832" s="180">
        <f>S832*H832</f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181" t="s">
        <v>264</v>
      </c>
      <c r="AT832" s="181" t="s">
        <v>260</v>
      </c>
      <c r="AU832" s="181" t="s">
        <v>89</v>
      </c>
      <c r="AY832" s="18" t="s">
        <v>258</v>
      </c>
      <c r="BE832" s="182">
        <f>IF(N832="základná",J832,0)</f>
        <v>0</v>
      </c>
      <c r="BF832" s="182">
        <f>IF(N832="znížená",J832,0)</f>
        <v>0</v>
      </c>
      <c r="BG832" s="182">
        <f>IF(N832="zákl. prenesená",J832,0)</f>
        <v>0</v>
      </c>
      <c r="BH832" s="182">
        <f>IF(N832="zníž. prenesená",J832,0)</f>
        <v>0</v>
      </c>
      <c r="BI832" s="182">
        <f>IF(N832="nulová",J832,0)</f>
        <v>0</v>
      </c>
      <c r="BJ832" s="18" t="s">
        <v>89</v>
      </c>
      <c r="BK832" s="183">
        <f>ROUND(I832*H832,3)</f>
        <v>0</v>
      </c>
      <c r="BL832" s="18" t="s">
        <v>264</v>
      </c>
      <c r="BM832" s="181" t="s">
        <v>1135</v>
      </c>
    </row>
    <row r="833" spans="1:65" s="14" customFormat="1" ht="11.25">
      <c r="B833" s="192"/>
      <c r="D833" s="185" t="s">
        <v>266</v>
      </c>
      <c r="E833" s="193" t="s">
        <v>1</v>
      </c>
      <c r="F833" s="194" t="s">
        <v>126</v>
      </c>
      <c r="H833" s="195">
        <v>58.026000000000003</v>
      </c>
      <c r="I833" s="196"/>
      <c r="L833" s="192"/>
      <c r="M833" s="197"/>
      <c r="N833" s="198"/>
      <c r="O833" s="198"/>
      <c r="P833" s="198"/>
      <c r="Q833" s="198"/>
      <c r="R833" s="198"/>
      <c r="S833" s="198"/>
      <c r="T833" s="199"/>
      <c r="AT833" s="193" t="s">
        <v>266</v>
      </c>
      <c r="AU833" s="193" t="s">
        <v>89</v>
      </c>
      <c r="AV833" s="14" t="s">
        <v>89</v>
      </c>
      <c r="AW833" s="14" t="s">
        <v>29</v>
      </c>
      <c r="AX833" s="14" t="s">
        <v>82</v>
      </c>
      <c r="AY833" s="193" t="s">
        <v>258</v>
      </c>
    </row>
    <row r="834" spans="1:65" s="2" customFormat="1" ht="24" customHeight="1">
      <c r="A834" s="33"/>
      <c r="B834" s="169"/>
      <c r="C834" s="170" t="s">
        <v>1136</v>
      </c>
      <c r="D834" s="170" t="s">
        <v>260</v>
      </c>
      <c r="E834" s="171" t="s">
        <v>1137</v>
      </c>
      <c r="F834" s="172" t="s">
        <v>1138</v>
      </c>
      <c r="G834" s="173" t="s">
        <v>275</v>
      </c>
      <c r="H834" s="174">
        <v>58.026000000000003</v>
      </c>
      <c r="I834" s="175"/>
      <c r="J834" s="174">
        <f>ROUND(I834*H834,3)</f>
        <v>0</v>
      </c>
      <c r="K834" s="176"/>
      <c r="L834" s="34"/>
      <c r="M834" s="177" t="s">
        <v>1</v>
      </c>
      <c r="N834" s="178" t="s">
        <v>40</v>
      </c>
      <c r="O834" s="59"/>
      <c r="P834" s="179">
        <f>O834*H834</f>
        <v>0</v>
      </c>
      <c r="Q834" s="179">
        <v>2.3900000000000001E-2</v>
      </c>
      <c r="R834" s="179">
        <f>Q834*H834</f>
        <v>1.3868214000000001</v>
      </c>
      <c r="S834" s="179">
        <v>0</v>
      </c>
      <c r="T834" s="180">
        <f>S834*H834</f>
        <v>0</v>
      </c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R834" s="181" t="s">
        <v>264</v>
      </c>
      <c r="AT834" s="181" t="s">
        <v>260</v>
      </c>
      <c r="AU834" s="181" t="s">
        <v>89</v>
      </c>
      <c r="AY834" s="18" t="s">
        <v>258</v>
      </c>
      <c r="BE834" s="182">
        <f>IF(N834="základná",J834,0)</f>
        <v>0</v>
      </c>
      <c r="BF834" s="182">
        <f>IF(N834="znížená",J834,0)</f>
        <v>0</v>
      </c>
      <c r="BG834" s="182">
        <f>IF(N834="zákl. prenesená",J834,0)</f>
        <v>0</v>
      </c>
      <c r="BH834" s="182">
        <f>IF(N834="zníž. prenesená",J834,0)</f>
        <v>0</v>
      </c>
      <c r="BI834" s="182">
        <f>IF(N834="nulová",J834,0)</f>
        <v>0</v>
      </c>
      <c r="BJ834" s="18" t="s">
        <v>89</v>
      </c>
      <c r="BK834" s="183">
        <f>ROUND(I834*H834,3)</f>
        <v>0</v>
      </c>
      <c r="BL834" s="18" t="s">
        <v>264</v>
      </c>
      <c r="BM834" s="181" t="s">
        <v>1139</v>
      </c>
    </row>
    <row r="835" spans="1:65" s="14" customFormat="1" ht="11.25">
      <c r="B835" s="192"/>
      <c r="D835" s="185" t="s">
        <v>266</v>
      </c>
      <c r="E835" s="193" t="s">
        <v>1</v>
      </c>
      <c r="F835" s="194" t="s">
        <v>126</v>
      </c>
      <c r="H835" s="195">
        <v>58.026000000000003</v>
      </c>
      <c r="I835" s="196"/>
      <c r="L835" s="192"/>
      <c r="M835" s="197"/>
      <c r="N835" s="198"/>
      <c r="O835" s="198"/>
      <c r="P835" s="198"/>
      <c r="Q835" s="198"/>
      <c r="R835" s="198"/>
      <c r="S835" s="198"/>
      <c r="T835" s="199"/>
      <c r="AT835" s="193" t="s">
        <v>266</v>
      </c>
      <c r="AU835" s="193" t="s">
        <v>89</v>
      </c>
      <c r="AV835" s="14" t="s">
        <v>89</v>
      </c>
      <c r="AW835" s="14" t="s">
        <v>29</v>
      </c>
      <c r="AX835" s="14" t="s">
        <v>82</v>
      </c>
      <c r="AY835" s="193" t="s">
        <v>258</v>
      </c>
    </row>
    <row r="836" spans="1:65" s="2" customFormat="1" ht="24" customHeight="1">
      <c r="A836" s="33"/>
      <c r="B836" s="169"/>
      <c r="C836" s="170" t="s">
        <v>1140</v>
      </c>
      <c r="D836" s="170" t="s">
        <v>260</v>
      </c>
      <c r="E836" s="171" t="s">
        <v>1141</v>
      </c>
      <c r="F836" s="172" t="s">
        <v>1142</v>
      </c>
      <c r="G836" s="173" t="s">
        <v>263</v>
      </c>
      <c r="H836" s="174">
        <v>22.8</v>
      </c>
      <c r="I836" s="175"/>
      <c r="J836" s="174">
        <f>ROUND(I836*H836,3)</f>
        <v>0</v>
      </c>
      <c r="K836" s="176"/>
      <c r="L836" s="34"/>
      <c r="M836" s="177" t="s">
        <v>1</v>
      </c>
      <c r="N836" s="178" t="s">
        <v>40</v>
      </c>
      <c r="O836" s="59"/>
      <c r="P836" s="179">
        <f>O836*H836</f>
        <v>0</v>
      </c>
      <c r="Q836" s="179">
        <v>0</v>
      </c>
      <c r="R836" s="179">
        <f>Q836*H836</f>
        <v>0</v>
      </c>
      <c r="S836" s="179">
        <v>0</v>
      </c>
      <c r="T836" s="180">
        <f>S836*H836</f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81" t="s">
        <v>264</v>
      </c>
      <c r="AT836" s="181" t="s">
        <v>260</v>
      </c>
      <c r="AU836" s="181" t="s">
        <v>89</v>
      </c>
      <c r="AY836" s="18" t="s">
        <v>258</v>
      </c>
      <c r="BE836" s="182">
        <f>IF(N836="základná",J836,0)</f>
        <v>0</v>
      </c>
      <c r="BF836" s="182">
        <f>IF(N836="znížená",J836,0)</f>
        <v>0</v>
      </c>
      <c r="BG836" s="182">
        <f>IF(N836="zákl. prenesená",J836,0)</f>
        <v>0</v>
      </c>
      <c r="BH836" s="182">
        <f>IF(N836="zníž. prenesená",J836,0)</f>
        <v>0</v>
      </c>
      <c r="BI836" s="182">
        <f>IF(N836="nulová",J836,0)</f>
        <v>0</v>
      </c>
      <c r="BJ836" s="18" t="s">
        <v>89</v>
      </c>
      <c r="BK836" s="183">
        <f>ROUND(I836*H836,3)</f>
        <v>0</v>
      </c>
      <c r="BL836" s="18" t="s">
        <v>264</v>
      </c>
      <c r="BM836" s="181" t="s">
        <v>1143</v>
      </c>
    </row>
    <row r="837" spans="1:65" s="13" customFormat="1" ht="11.25">
      <c r="B837" s="184"/>
      <c r="D837" s="185" t="s">
        <v>266</v>
      </c>
      <c r="E837" s="186" t="s">
        <v>1</v>
      </c>
      <c r="F837" s="187" t="s">
        <v>1130</v>
      </c>
      <c r="H837" s="186" t="s">
        <v>1</v>
      </c>
      <c r="I837" s="188"/>
      <c r="L837" s="184"/>
      <c r="M837" s="189"/>
      <c r="N837" s="190"/>
      <c r="O837" s="190"/>
      <c r="P837" s="190"/>
      <c r="Q837" s="190"/>
      <c r="R837" s="190"/>
      <c r="S837" s="190"/>
      <c r="T837" s="191"/>
      <c r="AT837" s="186" t="s">
        <v>266</v>
      </c>
      <c r="AU837" s="186" t="s">
        <v>89</v>
      </c>
      <c r="AV837" s="13" t="s">
        <v>82</v>
      </c>
      <c r="AW837" s="13" t="s">
        <v>29</v>
      </c>
      <c r="AX837" s="13" t="s">
        <v>74</v>
      </c>
      <c r="AY837" s="186" t="s">
        <v>258</v>
      </c>
    </row>
    <row r="838" spans="1:65" s="14" customFormat="1" ht="11.25">
      <c r="B838" s="192"/>
      <c r="D838" s="185" t="s">
        <v>266</v>
      </c>
      <c r="E838" s="193" t="s">
        <v>1</v>
      </c>
      <c r="F838" s="194" t="s">
        <v>1144</v>
      </c>
      <c r="H838" s="195">
        <v>22.8</v>
      </c>
      <c r="I838" s="196"/>
      <c r="L838" s="192"/>
      <c r="M838" s="197"/>
      <c r="N838" s="198"/>
      <c r="O838" s="198"/>
      <c r="P838" s="198"/>
      <c r="Q838" s="198"/>
      <c r="R838" s="198"/>
      <c r="S838" s="198"/>
      <c r="T838" s="199"/>
      <c r="AT838" s="193" t="s">
        <v>266</v>
      </c>
      <c r="AU838" s="193" t="s">
        <v>89</v>
      </c>
      <c r="AV838" s="14" t="s">
        <v>89</v>
      </c>
      <c r="AW838" s="14" t="s">
        <v>29</v>
      </c>
      <c r="AX838" s="14" t="s">
        <v>74</v>
      </c>
      <c r="AY838" s="193" t="s">
        <v>258</v>
      </c>
    </row>
    <row r="839" spans="1:65" s="15" customFormat="1" ht="11.25">
      <c r="B839" s="200"/>
      <c r="D839" s="185" t="s">
        <v>266</v>
      </c>
      <c r="E839" s="201" t="s">
        <v>128</v>
      </c>
      <c r="F839" s="202" t="s">
        <v>280</v>
      </c>
      <c r="H839" s="203">
        <v>22.8</v>
      </c>
      <c r="I839" s="204"/>
      <c r="L839" s="200"/>
      <c r="M839" s="205"/>
      <c r="N839" s="206"/>
      <c r="O839" s="206"/>
      <c r="P839" s="206"/>
      <c r="Q839" s="206"/>
      <c r="R839" s="206"/>
      <c r="S839" s="206"/>
      <c r="T839" s="207"/>
      <c r="AT839" s="201" t="s">
        <v>266</v>
      </c>
      <c r="AU839" s="201" t="s">
        <v>89</v>
      </c>
      <c r="AV839" s="15" t="s">
        <v>264</v>
      </c>
      <c r="AW839" s="15" t="s">
        <v>29</v>
      </c>
      <c r="AX839" s="15" t="s">
        <v>82</v>
      </c>
      <c r="AY839" s="201" t="s">
        <v>258</v>
      </c>
    </row>
    <row r="840" spans="1:65" s="2" customFormat="1" ht="24" customHeight="1">
      <c r="A840" s="33"/>
      <c r="B840" s="169"/>
      <c r="C840" s="170" t="s">
        <v>1145</v>
      </c>
      <c r="D840" s="170" t="s">
        <v>260</v>
      </c>
      <c r="E840" s="171" t="s">
        <v>1146</v>
      </c>
      <c r="F840" s="172" t="s">
        <v>1147</v>
      </c>
      <c r="G840" s="173" t="s">
        <v>263</v>
      </c>
      <c r="H840" s="174">
        <v>22.8</v>
      </c>
      <c r="I840" s="175"/>
      <c r="J840" s="174">
        <f>ROUND(I840*H840,3)</f>
        <v>0</v>
      </c>
      <c r="K840" s="176"/>
      <c r="L840" s="34"/>
      <c r="M840" s="177" t="s">
        <v>1</v>
      </c>
      <c r="N840" s="178" t="s">
        <v>40</v>
      </c>
      <c r="O840" s="59"/>
      <c r="P840" s="179">
        <f>O840*H840</f>
        <v>0</v>
      </c>
      <c r="Q840" s="179">
        <v>1.7899999999999999E-3</v>
      </c>
      <c r="R840" s="179">
        <f>Q840*H840</f>
        <v>4.0812000000000001E-2</v>
      </c>
      <c r="S840" s="179">
        <v>0</v>
      </c>
      <c r="T840" s="180">
        <f>S840*H840</f>
        <v>0</v>
      </c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R840" s="181" t="s">
        <v>264</v>
      </c>
      <c r="AT840" s="181" t="s">
        <v>260</v>
      </c>
      <c r="AU840" s="181" t="s">
        <v>89</v>
      </c>
      <c r="AY840" s="18" t="s">
        <v>258</v>
      </c>
      <c r="BE840" s="182">
        <f>IF(N840="základná",J840,0)</f>
        <v>0</v>
      </c>
      <c r="BF840" s="182">
        <f>IF(N840="znížená",J840,0)</f>
        <v>0</v>
      </c>
      <c r="BG840" s="182">
        <f>IF(N840="zákl. prenesená",J840,0)</f>
        <v>0</v>
      </c>
      <c r="BH840" s="182">
        <f>IF(N840="zníž. prenesená",J840,0)</f>
        <v>0</v>
      </c>
      <c r="BI840" s="182">
        <f>IF(N840="nulová",J840,0)</f>
        <v>0</v>
      </c>
      <c r="BJ840" s="18" t="s">
        <v>89</v>
      </c>
      <c r="BK840" s="183">
        <f>ROUND(I840*H840,3)</f>
        <v>0</v>
      </c>
      <c r="BL840" s="18" t="s">
        <v>264</v>
      </c>
      <c r="BM840" s="181" t="s">
        <v>1148</v>
      </c>
    </row>
    <row r="841" spans="1:65" s="14" customFormat="1" ht="11.25">
      <c r="B841" s="192"/>
      <c r="D841" s="185" t="s">
        <v>266</v>
      </c>
      <c r="E841" s="193" t="s">
        <v>1</v>
      </c>
      <c r="F841" s="194" t="s">
        <v>128</v>
      </c>
      <c r="H841" s="195">
        <v>22.8</v>
      </c>
      <c r="I841" s="196"/>
      <c r="L841" s="192"/>
      <c r="M841" s="197"/>
      <c r="N841" s="198"/>
      <c r="O841" s="198"/>
      <c r="P841" s="198"/>
      <c r="Q841" s="198"/>
      <c r="R841" s="198"/>
      <c r="S841" s="198"/>
      <c r="T841" s="199"/>
      <c r="AT841" s="193" t="s">
        <v>266</v>
      </c>
      <c r="AU841" s="193" t="s">
        <v>89</v>
      </c>
      <c r="AV841" s="14" t="s">
        <v>89</v>
      </c>
      <c r="AW841" s="14" t="s">
        <v>29</v>
      </c>
      <c r="AX841" s="14" t="s">
        <v>82</v>
      </c>
      <c r="AY841" s="193" t="s">
        <v>258</v>
      </c>
    </row>
    <row r="842" spans="1:65" s="2" customFormat="1" ht="24" customHeight="1">
      <c r="A842" s="33"/>
      <c r="B842" s="169"/>
      <c r="C842" s="170" t="s">
        <v>1149</v>
      </c>
      <c r="D842" s="170" t="s">
        <v>260</v>
      </c>
      <c r="E842" s="171" t="s">
        <v>1150</v>
      </c>
      <c r="F842" s="172" t="s">
        <v>1151</v>
      </c>
      <c r="G842" s="173" t="s">
        <v>263</v>
      </c>
      <c r="H842" s="174">
        <v>22.8</v>
      </c>
      <c r="I842" s="175"/>
      <c r="J842" s="174">
        <f>ROUND(I842*H842,3)</f>
        <v>0</v>
      </c>
      <c r="K842" s="176"/>
      <c r="L842" s="34"/>
      <c r="M842" s="177" t="s">
        <v>1</v>
      </c>
      <c r="N842" s="178" t="s">
        <v>40</v>
      </c>
      <c r="O842" s="59"/>
      <c r="P842" s="179">
        <f>O842*H842</f>
        <v>0</v>
      </c>
      <c r="Q842" s="179">
        <v>2.743E-2</v>
      </c>
      <c r="R842" s="179">
        <f>Q842*H842</f>
        <v>0.62540399999999996</v>
      </c>
      <c r="S842" s="179">
        <v>0</v>
      </c>
      <c r="T842" s="180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181" t="s">
        <v>264</v>
      </c>
      <c r="AT842" s="181" t="s">
        <v>260</v>
      </c>
      <c r="AU842" s="181" t="s">
        <v>89</v>
      </c>
      <c r="AY842" s="18" t="s">
        <v>258</v>
      </c>
      <c r="BE842" s="182">
        <f>IF(N842="základná",J842,0)</f>
        <v>0</v>
      </c>
      <c r="BF842" s="182">
        <f>IF(N842="znížená",J842,0)</f>
        <v>0</v>
      </c>
      <c r="BG842" s="182">
        <f>IF(N842="zákl. prenesená",J842,0)</f>
        <v>0</v>
      </c>
      <c r="BH842" s="182">
        <f>IF(N842="zníž. prenesená",J842,0)</f>
        <v>0</v>
      </c>
      <c r="BI842" s="182">
        <f>IF(N842="nulová",J842,0)</f>
        <v>0</v>
      </c>
      <c r="BJ842" s="18" t="s">
        <v>89</v>
      </c>
      <c r="BK842" s="183">
        <f>ROUND(I842*H842,3)</f>
        <v>0</v>
      </c>
      <c r="BL842" s="18" t="s">
        <v>264</v>
      </c>
      <c r="BM842" s="181" t="s">
        <v>1152</v>
      </c>
    </row>
    <row r="843" spans="1:65" s="14" customFormat="1" ht="11.25">
      <c r="B843" s="192"/>
      <c r="D843" s="185" t="s">
        <v>266</v>
      </c>
      <c r="E843" s="193" t="s">
        <v>1</v>
      </c>
      <c r="F843" s="194" t="s">
        <v>128</v>
      </c>
      <c r="H843" s="195">
        <v>22.8</v>
      </c>
      <c r="I843" s="196"/>
      <c r="L843" s="192"/>
      <c r="M843" s="197"/>
      <c r="N843" s="198"/>
      <c r="O843" s="198"/>
      <c r="P843" s="198"/>
      <c r="Q843" s="198"/>
      <c r="R843" s="198"/>
      <c r="S843" s="198"/>
      <c r="T843" s="199"/>
      <c r="AT843" s="193" t="s">
        <v>266</v>
      </c>
      <c r="AU843" s="193" t="s">
        <v>89</v>
      </c>
      <c r="AV843" s="14" t="s">
        <v>89</v>
      </c>
      <c r="AW843" s="14" t="s">
        <v>29</v>
      </c>
      <c r="AX843" s="14" t="s">
        <v>82</v>
      </c>
      <c r="AY843" s="193" t="s">
        <v>258</v>
      </c>
    </row>
    <row r="844" spans="1:65" s="2" customFormat="1" ht="16.5" customHeight="1">
      <c r="A844" s="33"/>
      <c r="B844" s="169"/>
      <c r="C844" s="170" t="s">
        <v>1153</v>
      </c>
      <c r="D844" s="170" t="s">
        <v>260</v>
      </c>
      <c r="E844" s="171" t="s">
        <v>1154</v>
      </c>
      <c r="F844" s="172" t="s">
        <v>1155</v>
      </c>
      <c r="G844" s="173" t="s">
        <v>263</v>
      </c>
      <c r="H844" s="174">
        <v>309.416</v>
      </c>
      <c r="I844" s="175"/>
      <c r="J844" s="174">
        <f>ROUND(I844*H844,3)</f>
        <v>0</v>
      </c>
      <c r="K844" s="176"/>
      <c r="L844" s="34"/>
      <c r="M844" s="177" t="s">
        <v>1</v>
      </c>
      <c r="N844" s="178" t="s">
        <v>40</v>
      </c>
      <c r="O844" s="59"/>
      <c r="P844" s="179">
        <f>O844*H844</f>
        <v>0</v>
      </c>
      <c r="Q844" s="179">
        <v>5.0000000000000002E-5</v>
      </c>
      <c r="R844" s="179">
        <f>Q844*H844</f>
        <v>1.54708E-2</v>
      </c>
      <c r="S844" s="179">
        <v>0</v>
      </c>
      <c r="T844" s="180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81" t="s">
        <v>264</v>
      </c>
      <c r="AT844" s="181" t="s">
        <v>260</v>
      </c>
      <c r="AU844" s="181" t="s">
        <v>89</v>
      </c>
      <c r="AY844" s="18" t="s">
        <v>258</v>
      </c>
      <c r="BE844" s="182">
        <f>IF(N844="základná",J844,0)</f>
        <v>0</v>
      </c>
      <c r="BF844" s="182">
        <f>IF(N844="znížená",J844,0)</f>
        <v>0</v>
      </c>
      <c r="BG844" s="182">
        <f>IF(N844="zákl. prenesená",J844,0)</f>
        <v>0</v>
      </c>
      <c r="BH844" s="182">
        <f>IF(N844="zníž. prenesená",J844,0)</f>
        <v>0</v>
      </c>
      <c r="BI844" s="182">
        <f>IF(N844="nulová",J844,0)</f>
        <v>0</v>
      </c>
      <c r="BJ844" s="18" t="s">
        <v>89</v>
      </c>
      <c r="BK844" s="183">
        <f>ROUND(I844*H844,3)</f>
        <v>0</v>
      </c>
      <c r="BL844" s="18" t="s">
        <v>264</v>
      </c>
      <c r="BM844" s="181" t="s">
        <v>1156</v>
      </c>
    </row>
    <row r="845" spans="1:65" s="14" customFormat="1" ht="11.25">
      <c r="B845" s="192"/>
      <c r="D845" s="185" t="s">
        <v>266</v>
      </c>
      <c r="E845" s="193" t="s">
        <v>1</v>
      </c>
      <c r="F845" s="194" t="s">
        <v>1157</v>
      </c>
      <c r="H845" s="195">
        <v>309.416</v>
      </c>
      <c r="I845" s="196"/>
      <c r="L845" s="192"/>
      <c r="M845" s="197"/>
      <c r="N845" s="198"/>
      <c r="O845" s="198"/>
      <c r="P845" s="198"/>
      <c r="Q845" s="198"/>
      <c r="R845" s="198"/>
      <c r="S845" s="198"/>
      <c r="T845" s="199"/>
      <c r="AT845" s="193" t="s">
        <v>266</v>
      </c>
      <c r="AU845" s="193" t="s">
        <v>89</v>
      </c>
      <c r="AV845" s="14" t="s">
        <v>89</v>
      </c>
      <c r="AW845" s="14" t="s">
        <v>29</v>
      </c>
      <c r="AX845" s="14" t="s">
        <v>82</v>
      </c>
      <c r="AY845" s="193" t="s">
        <v>258</v>
      </c>
    </row>
    <row r="846" spans="1:65" s="2" customFormat="1" ht="36" customHeight="1">
      <c r="A846" s="33"/>
      <c r="B846" s="169"/>
      <c r="C846" s="170" t="s">
        <v>1158</v>
      </c>
      <c r="D846" s="170" t="s">
        <v>260</v>
      </c>
      <c r="E846" s="171" t="s">
        <v>1159</v>
      </c>
      <c r="F846" s="172" t="s">
        <v>1160</v>
      </c>
      <c r="G846" s="173" t="s">
        <v>435</v>
      </c>
      <c r="H846" s="174">
        <v>1</v>
      </c>
      <c r="I846" s="175"/>
      <c r="J846" s="174">
        <f>ROUND(I846*H846,3)</f>
        <v>0</v>
      </c>
      <c r="K846" s="176"/>
      <c r="L846" s="34"/>
      <c r="M846" s="177" t="s">
        <v>1</v>
      </c>
      <c r="N846" s="178" t="s">
        <v>40</v>
      </c>
      <c r="O846" s="59"/>
      <c r="P846" s="179">
        <f>O846*H846</f>
        <v>0</v>
      </c>
      <c r="Q846" s="179">
        <v>1.47E-2</v>
      </c>
      <c r="R846" s="179">
        <f>Q846*H846</f>
        <v>1.47E-2</v>
      </c>
      <c r="S846" s="179">
        <v>0</v>
      </c>
      <c r="T846" s="180">
        <f>S846*H846</f>
        <v>0</v>
      </c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R846" s="181" t="s">
        <v>264</v>
      </c>
      <c r="AT846" s="181" t="s">
        <v>260</v>
      </c>
      <c r="AU846" s="181" t="s">
        <v>89</v>
      </c>
      <c r="AY846" s="18" t="s">
        <v>258</v>
      </c>
      <c r="BE846" s="182">
        <f>IF(N846="základná",J846,0)</f>
        <v>0</v>
      </c>
      <c r="BF846" s="182">
        <f>IF(N846="znížená",J846,0)</f>
        <v>0</v>
      </c>
      <c r="BG846" s="182">
        <f>IF(N846="zákl. prenesená",J846,0)</f>
        <v>0</v>
      </c>
      <c r="BH846" s="182">
        <f>IF(N846="zníž. prenesená",J846,0)</f>
        <v>0</v>
      </c>
      <c r="BI846" s="182">
        <f>IF(N846="nulová",J846,0)</f>
        <v>0</v>
      </c>
      <c r="BJ846" s="18" t="s">
        <v>89</v>
      </c>
      <c r="BK846" s="183">
        <f>ROUND(I846*H846,3)</f>
        <v>0</v>
      </c>
      <c r="BL846" s="18" t="s">
        <v>264</v>
      </c>
      <c r="BM846" s="181" t="s">
        <v>1161</v>
      </c>
    </row>
    <row r="847" spans="1:65" s="14" customFormat="1" ht="11.25">
      <c r="B847" s="192"/>
      <c r="D847" s="185" t="s">
        <v>266</v>
      </c>
      <c r="E847" s="193" t="s">
        <v>1</v>
      </c>
      <c r="F847" s="194" t="s">
        <v>1162</v>
      </c>
      <c r="H847" s="195">
        <v>1</v>
      </c>
      <c r="I847" s="196"/>
      <c r="L847" s="192"/>
      <c r="M847" s="197"/>
      <c r="N847" s="198"/>
      <c r="O847" s="198"/>
      <c r="P847" s="198"/>
      <c r="Q847" s="198"/>
      <c r="R847" s="198"/>
      <c r="S847" s="198"/>
      <c r="T847" s="199"/>
      <c r="AT847" s="193" t="s">
        <v>266</v>
      </c>
      <c r="AU847" s="193" t="s">
        <v>89</v>
      </c>
      <c r="AV847" s="14" t="s">
        <v>89</v>
      </c>
      <c r="AW847" s="14" t="s">
        <v>29</v>
      </c>
      <c r="AX847" s="14" t="s">
        <v>82</v>
      </c>
      <c r="AY847" s="193" t="s">
        <v>258</v>
      </c>
    </row>
    <row r="848" spans="1:65" s="2" customFormat="1" ht="48" customHeight="1">
      <c r="A848" s="33"/>
      <c r="B848" s="169"/>
      <c r="C848" s="208" t="s">
        <v>1163</v>
      </c>
      <c r="D848" s="208" t="s">
        <v>394</v>
      </c>
      <c r="E848" s="209" t="s">
        <v>1164</v>
      </c>
      <c r="F848" s="210" t="s">
        <v>1165</v>
      </c>
      <c r="G848" s="211" t="s">
        <v>435</v>
      </c>
      <c r="H848" s="212">
        <v>1</v>
      </c>
      <c r="I848" s="213"/>
      <c r="J848" s="212">
        <f>ROUND(I848*H848,3)</f>
        <v>0</v>
      </c>
      <c r="K848" s="214"/>
      <c r="L848" s="215"/>
      <c r="M848" s="216" t="s">
        <v>1</v>
      </c>
      <c r="N848" s="217" t="s">
        <v>40</v>
      </c>
      <c r="O848" s="59"/>
      <c r="P848" s="179">
        <f>O848*H848</f>
        <v>0</v>
      </c>
      <c r="Q848" s="179">
        <v>0</v>
      </c>
      <c r="R848" s="179">
        <f>Q848*H848</f>
        <v>0</v>
      </c>
      <c r="S848" s="179">
        <v>0</v>
      </c>
      <c r="T848" s="180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81" t="s">
        <v>302</v>
      </c>
      <c r="AT848" s="181" t="s">
        <v>394</v>
      </c>
      <c r="AU848" s="181" t="s">
        <v>89</v>
      </c>
      <c r="AY848" s="18" t="s">
        <v>258</v>
      </c>
      <c r="BE848" s="182">
        <f>IF(N848="základná",J848,0)</f>
        <v>0</v>
      </c>
      <c r="BF848" s="182">
        <f>IF(N848="znížená",J848,0)</f>
        <v>0</v>
      </c>
      <c r="BG848" s="182">
        <f>IF(N848="zákl. prenesená",J848,0)</f>
        <v>0</v>
      </c>
      <c r="BH848" s="182">
        <f>IF(N848="zníž. prenesená",J848,0)</f>
        <v>0</v>
      </c>
      <c r="BI848" s="182">
        <f>IF(N848="nulová",J848,0)</f>
        <v>0</v>
      </c>
      <c r="BJ848" s="18" t="s">
        <v>89</v>
      </c>
      <c r="BK848" s="183">
        <f>ROUND(I848*H848,3)</f>
        <v>0</v>
      </c>
      <c r="BL848" s="18" t="s">
        <v>264</v>
      </c>
      <c r="BM848" s="181" t="s">
        <v>1166</v>
      </c>
    </row>
    <row r="849" spans="1:65" s="2" customFormat="1" ht="36" customHeight="1">
      <c r="A849" s="33"/>
      <c r="B849" s="169"/>
      <c r="C849" s="170" t="s">
        <v>1167</v>
      </c>
      <c r="D849" s="170" t="s">
        <v>260</v>
      </c>
      <c r="E849" s="171" t="s">
        <v>1168</v>
      </c>
      <c r="F849" s="172" t="s">
        <v>1169</v>
      </c>
      <c r="G849" s="173" t="s">
        <v>435</v>
      </c>
      <c r="H849" s="174">
        <v>4</v>
      </c>
      <c r="I849" s="175"/>
      <c r="J849" s="174">
        <f>ROUND(I849*H849,3)</f>
        <v>0</v>
      </c>
      <c r="K849" s="176"/>
      <c r="L849" s="34"/>
      <c r="M849" s="177" t="s">
        <v>1</v>
      </c>
      <c r="N849" s="178" t="s">
        <v>40</v>
      </c>
      <c r="O849" s="59"/>
      <c r="P849" s="179">
        <f>O849*H849</f>
        <v>0</v>
      </c>
      <c r="Q849" s="179">
        <v>1.4999999999999999E-4</v>
      </c>
      <c r="R849" s="179">
        <f>Q849*H849</f>
        <v>5.9999999999999995E-4</v>
      </c>
      <c r="S849" s="179">
        <v>0</v>
      </c>
      <c r="T849" s="180">
        <f>S849*H849</f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181" t="s">
        <v>264</v>
      </c>
      <c r="AT849" s="181" t="s">
        <v>260</v>
      </c>
      <c r="AU849" s="181" t="s">
        <v>89</v>
      </c>
      <c r="AY849" s="18" t="s">
        <v>258</v>
      </c>
      <c r="BE849" s="182">
        <f>IF(N849="základná",J849,0)</f>
        <v>0</v>
      </c>
      <c r="BF849" s="182">
        <f>IF(N849="znížená",J849,0)</f>
        <v>0</v>
      </c>
      <c r="BG849" s="182">
        <f>IF(N849="zákl. prenesená",J849,0)</f>
        <v>0</v>
      </c>
      <c r="BH849" s="182">
        <f>IF(N849="zníž. prenesená",J849,0)</f>
        <v>0</v>
      </c>
      <c r="BI849" s="182">
        <f>IF(N849="nulová",J849,0)</f>
        <v>0</v>
      </c>
      <c r="BJ849" s="18" t="s">
        <v>89</v>
      </c>
      <c r="BK849" s="183">
        <f>ROUND(I849*H849,3)</f>
        <v>0</v>
      </c>
      <c r="BL849" s="18" t="s">
        <v>264</v>
      </c>
      <c r="BM849" s="181" t="s">
        <v>1170</v>
      </c>
    </row>
    <row r="850" spans="1:65" s="14" customFormat="1" ht="11.25">
      <c r="B850" s="192"/>
      <c r="D850" s="185" t="s">
        <v>266</v>
      </c>
      <c r="E850" s="193" t="s">
        <v>1</v>
      </c>
      <c r="F850" s="194" t="s">
        <v>1171</v>
      </c>
      <c r="H850" s="195">
        <v>4</v>
      </c>
      <c r="I850" s="196"/>
      <c r="L850" s="192"/>
      <c r="M850" s="197"/>
      <c r="N850" s="198"/>
      <c r="O850" s="198"/>
      <c r="P850" s="198"/>
      <c r="Q850" s="198"/>
      <c r="R850" s="198"/>
      <c r="S850" s="198"/>
      <c r="T850" s="199"/>
      <c r="AT850" s="193" t="s">
        <v>266</v>
      </c>
      <c r="AU850" s="193" t="s">
        <v>89</v>
      </c>
      <c r="AV850" s="14" t="s">
        <v>89</v>
      </c>
      <c r="AW850" s="14" t="s">
        <v>29</v>
      </c>
      <c r="AX850" s="14" t="s">
        <v>82</v>
      </c>
      <c r="AY850" s="193" t="s">
        <v>258</v>
      </c>
    </row>
    <row r="851" spans="1:65" s="2" customFormat="1" ht="16.5" customHeight="1">
      <c r="A851" s="33"/>
      <c r="B851" s="169"/>
      <c r="C851" s="208" t="s">
        <v>1172</v>
      </c>
      <c r="D851" s="208" t="s">
        <v>394</v>
      </c>
      <c r="E851" s="209" t="s">
        <v>1173</v>
      </c>
      <c r="F851" s="210" t="s">
        <v>1174</v>
      </c>
      <c r="G851" s="211" t="s">
        <v>435</v>
      </c>
      <c r="H851" s="212">
        <v>4</v>
      </c>
      <c r="I851" s="213"/>
      <c r="J851" s="212">
        <f>ROUND(I851*H851,3)</f>
        <v>0</v>
      </c>
      <c r="K851" s="214"/>
      <c r="L851" s="215"/>
      <c r="M851" s="216" t="s">
        <v>1</v>
      </c>
      <c r="N851" s="217" t="s">
        <v>40</v>
      </c>
      <c r="O851" s="59"/>
      <c r="P851" s="179">
        <f>O851*H851</f>
        <v>0</v>
      </c>
      <c r="Q851" s="179">
        <v>0</v>
      </c>
      <c r="R851" s="179">
        <f>Q851*H851</f>
        <v>0</v>
      </c>
      <c r="S851" s="179">
        <v>0</v>
      </c>
      <c r="T851" s="180">
        <f>S851*H851</f>
        <v>0</v>
      </c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R851" s="181" t="s">
        <v>302</v>
      </c>
      <c r="AT851" s="181" t="s">
        <v>394</v>
      </c>
      <c r="AU851" s="181" t="s">
        <v>89</v>
      </c>
      <c r="AY851" s="18" t="s">
        <v>258</v>
      </c>
      <c r="BE851" s="182">
        <f>IF(N851="základná",J851,0)</f>
        <v>0</v>
      </c>
      <c r="BF851" s="182">
        <f>IF(N851="znížená",J851,0)</f>
        <v>0</v>
      </c>
      <c r="BG851" s="182">
        <f>IF(N851="zákl. prenesená",J851,0)</f>
        <v>0</v>
      </c>
      <c r="BH851" s="182">
        <f>IF(N851="zníž. prenesená",J851,0)</f>
        <v>0</v>
      </c>
      <c r="BI851" s="182">
        <f>IF(N851="nulová",J851,0)</f>
        <v>0</v>
      </c>
      <c r="BJ851" s="18" t="s">
        <v>89</v>
      </c>
      <c r="BK851" s="183">
        <f>ROUND(I851*H851,3)</f>
        <v>0</v>
      </c>
      <c r="BL851" s="18" t="s">
        <v>264</v>
      </c>
      <c r="BM851" s="181" t="s">
        <v>1175</v>
      </c>
    </row>
    <row r="852" spans="1:65" s="2" customFormat="1" ht="36" customHeight="1">
      <c r="A852" s="33"/>
      <c r="B852" s="169"/>
      <c r="C852" s="170" t="s">
        <v>1176</v>
      </c>
      <c r="D852" s="170" t="s">
        <v>260</v>
      </c>
      <c r="E852" s="171" t="s">
        <v>1177</v>
      </c>
      <c r="F852" s="172" t="s">
        <v>1178</v>
      </c>
      <c r="G852" s="173" t="s">
        <v>263</v>
      </c>
      <c r="H852" s="174">
        <v>47.722999999999999</v>
      </c>
      <c r="I852" s="175"/>
      <c r="J852" s="174">
        <f>ROUND(I852*H852,3)</f>
        <v>0</v>
      </c>
      <c r="K852" s="176"/>
      <c r="L852" s="34"/>
      <c r="M852" s="177" t="s">
        <v>1</v>
      </c>
      <c r="N852" s="178" t="s">
        <v>40</v>
      </c>
      <c r="O852" s="59"/>
      <c r="P852" s="179">
        <f>O852*H852</f>
        <v>0</v>
      </c>
      <c r="Q852" s="179">
        <v>0</v>
      </c>
      <c r="R852" s="179">
        <f>Q852*H852</f>
        <v>0</v>
      </c>
      <c r="S852" s="179">
        <v>0.19600000000000001</v>
      </c>
      <c r="T852" s="180">
        <f>S852*H852</f>
        <v>9.353708000000001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81" t="s">
        <v>264</v>
      </c>
      <c r="AT852" s="181" t="s">
        <v>260</v>
      </c>
      <c r="AU852" s="181" t="s">
        <v>89</v>
      </c>
      <c r="AY852" s="18" t="s">
        <v>258</v>
      </c>
      <c r="BE852" s="182">
        <f>IF(N852="základná",J852,0)</f>
        <v>0</v>
      </c>
      <c r="BF852" s="182">
        <f>IF(N852="znížená",J852,0)</f>
        <v>0</v>
      </c>
      <c r="BG852" s="182">
        <f>IF(N852="zákl. prenesená",J852,0)</f>
        <v>0</v>
      </c>
      <c r="BH852" s="182">
        <f>IF(N852="zníž. prenesená",J852,0)</f>
        <v>0</v>
      </c>
      <c r="BI852" s="182">
        <f>IF(N852="nulová",J852,0)</f>
        <v>0</v>
      </c>
      <c r="BJ852" s="18" t="s">
        <v>89</v>
      </c>
      <c r="BK852" s="183">
        <f>ROUND(I852*H852,3)</f>
        <v>0</v>
      </c>
      <c r="BL852" s="18" t="s">
        <v>264</v>
      </c>
      <c r="BM852" s="181" t="s">
        <v>1179</v>
      </c>
    </row>
    <row r="853" spans="1:65" s="13" customFormat="1" ht="11.25">
      <c r="B853" s="184"/>
      <c r="D853" s="185" t="s">
        <v>266</v>
      </c>
      <c r="E853" s="186" t="s">
        <v>1</v>
      </c>
      <c r="F853" s="187" t="s">
        <v>1180</v>
      </c>
      <c r="H853" s="186" t="s">
        <v>1</v>
      </c>
      <c r="I853" s="188"/>
      <c r="L853" s="184"/>
      <c r="M853" s="189"/>
      <c r="N853" s="190"/>
      <c r="O853" s="190"/>
      <c r="P853" s="190"/>
      <c r="Q853" s="190"/>
      <c r="R853" s="190"/>
      <c r="S853" s="190"/>
      <c r="T853" s="191"/>
      <c r="AT853" s="186" t="s">
        <v>266</v>
      </c>
      <c r="AU853" s="186" t="s">
        <v>89</v>
      </c>
      <c r="AV853" s="13" t="s">
        <v>82</v>
      </c>
      <c r="AW853" s="13" t="s">
        <v>29</v>
      </c>
      <c r="AX853" s="13" t="s">
        <v>74</v>
      </c>
      <c r="AY853" s="186" t="s">
        <v>258</v>
      </c>
    </row>
    <row r="854" spans="1:65" s="14" customFormat="1" ht="11.25">
      <c r="B854" s="192"/>
      <c r="D854" s="185" t="s">
        <v>266</v>
      </c>
      <c r="E854" s="193" t="s">
        <v>1</v>
      </c>
      <c r="F854" s="194" t="s">
        <v>1181</v>
      </c>
      <c r="H854" s="195">
        <v>4.7359999999999998</v>
      </c>
      <c r="I854" s="196"/>
      <c r="L854" s="192"/>
      <c r="M854" s="197"/>
      <c r="N854" s="198"/>
      <c r="O854" s="198"/>
      <c r="P854" s="198"/>
      <c r="Q854" s="198"/>
      <c r="R854" s="198"/>
      <c r="S854" s="198"/>
      <c r="T854" s="199"/>
      <c r="AT854" s="193" t="s">
        <v>266</v>
      </c>
      <c r="AU854" s="193" t="s">
        <v>89</v>
      </c>
      <c r="AV854" s="14" t="s">
        <v>89</v>
      </c>
      <c r="AW854" s="14" t="s">
        <v>29</v>
      </c>
      <c r="AX854" s="14" t="s">
        <v>74</v>
      </c>
      <c r="AY854" s="193" t="s">
        <v>258</v>
      </c>
    </row>
    <row r="855" spans="1:65" s="14" customFormat="1" ht="11.25">
      <c r="B855" s="192"/>
      <c r="D855" s="185" t="s">
        <v>266</v>
      </c>
      <c r="E855" s="193" t="s">
        <v>1</v>
      </c>
      <c r="F855" s="194" t="s">
        <v>1182</v>
      </c>
      <c r="H855" s="195">
        <v>11.964</v>
      </c>
      <c r="I855" s="196"/>
      <c r="L855" s="192"/>
      <c r="M855" s="197"/>
      <c r="N855" s="198"/>
      <c r="O855" s="198"/>
      <c r="P855" s="198"/>
      <c r="Q855" s="198"/>
      <c r="R855" s="198"/>
      <c r="S855" s="198"/>
      <c r="T855" s="199"/>
      <c r="AT855" s="193" t="s">
        <v>266</v>
      </c>
      <c r="AU855" s="193" t="s">
        <v>89</v>
      </c>
      <c r="AV855" s="14" t="s">
        <v>89</v>
      </c>
      <c r="AW855" s="14" t="s">
        <v>29</v>
      </c>
      <c r="AX855" s="14" t="s">
        <v>74</v>
      </c>
      <c r="AY855" s="193" t="s">
        <v>258</v>
      </c>
    </row>
    <row r="856" spans="1:65" s="14" customFormat="1" ht="11.25">
      <c r="B856" s="192"/>
      <c r="D856" s="185" t="s">
        <v>266</v>
      </c>
      <c r="E856" s="193" t="s">
        <v>1</v>
      </c>
      <c r="F856" s="194" t="s">
        <v>1183</v>
      </c>
      <c r="H856" s="195">
        <v>2.5910000000000002</v>
      </c>
      <c r="I856" s="196"/>
      <c r="L856" s="192"/>
      <c r="M856" s="197"/>
      <c r="N856" s="198"/>
      <c r="O856" s="198"/>
      <c r="P856" s="198"/>
      <c r="Q856" s="198"/>
      <c r="R856" s="198"/>
      <c r="S856" s="198"/>
      <c r="T856" s="199"/>
      <c r="AT856" s="193" t="s">
        <v>266</v>
      </c>
      <c r="AU856" s="193" t="s">
        <v>89</v>
      </c>
      <c r="AV856" s="14" t="s">
        <v>89</v>
      </c>
      <c r="AW856" s="14" t="s">
        <v>29</v>
      </c>
      <c r="AX856" s="14" t="s">
        <v>74</v>
      </c>
      <c r="AY856" s="193" t="s">
        <v>258</v>
      </c>
    </row>
    <row r="857" spans="1:65" s="14" customFormat="1" ht="11.25">
      <c r="B857" s="192"/>
      <c r="D857" s="185" t="s">
        <v>266</v>
      </c>
      <c r="E857" s="193" t="s">
        <v>1</v>
      </c>
      <c r="F857" s="194" t="s">
        <v>1184</v>
      </c>
      <c r="H857" s="195">
        <v>3.6659999999999999</v>
      </c>
      <c r="I857" s="196"/>
      <c r="L857" s="192"/>
      <c r="M857" s="197"/>
      <c r="N857" s="198"/>
      <c r="O857" s="198"/>
      <c r="P857" s="198"/>
      <c r="Q857" s="198"/>
      <c r="R857" s="198"/>
      <c r="S857" s="198"/>
      <c r="T857" s="199"/>
      <c r="AT857" s="193" t="s">
        <v>266</v>
      </c>
      <c r="AU857" s="193" t="s">
        <v>89</v>
      </c>
      <c r="AV857" s="14" t="s">
        <v>89</v>
      </c>
      <c r="AW857" s="14" t="s">
        <v>29</v>
      </c>
      <c r="AX857" s="14" t="s">
        <v>74</v>
      </c>
      <c r="AY857" s="193" t="s">
        <v>258</v>
      </c>
    </row>
    <row r="858" spans="1:65" s="14" customFormat="1" ht="11.25">
      <c r="B858" s="192"/>
      <c r="D858" s="185" t="s">
        <v>266</v>
      </c>
      <c r="E858" s="193" t="s">
        <v>1</v>
      </c>
      <c r="F858" s="194" t="s">
        <v>1185</v>
      </c>
      <c r="H858" s="195">
        <v>4.5780000000000003</v>
      </c>
      <c r="I858" s="196"/>
      <c r="L858" s="192"/>
      <c r="M858" s="197"/>
      <c r="N858" s="198"/>
      <c r="O858" s="198"/>
      <c r="P858" s="198"/>
      <c r="Q858" s="198"/>
      <c r="R858" s="198"/>
      <c r="S858" s="198"/>
      <c r="T858" s="199"/>
      <c r="AT858" s="193" t="s">
        <v>266</v>
      </c>
      <c r="AU858" s="193" t="s">
        <v>89</v>
      </c>
      <c r="AV858" s="14" t="s">
        <v>89</v>
      </c>
      <c r="AW858" s="14" t="s">
        <v>29</v>
      </c>
      <c r="AX858" s="14" t="s">
        <v>74</v>
      </c>
      <c r="AY858" s="193" t="s">
        <v>258</v>
      </c>
    </row>
    <row r="859" spans="1:65" s="14" customFormat="1" ht="11.25">
      <c r="B859" s="192"/>
      <c r="D859" s="185" t="s">
        <v>266</v>
      </c>
      <c r="E859" s="193" t="s">
        <v>1</v>
      </c>
      <c r="F859" s="194" t="s">
        <v>1186</v>
      </c>
      <c r="H859" s="195">
        <v>14.132999999999999</v>
      </c>
      <c r="I859" s="196"/>
      <c r="L859" s="192"/>
      <c r="M859" s="197"/>
      <c r="N859" s="198"/>
      <c r="O859" s="198"/>
      <c r="P859" s="198"/>
      <c r="Q859" s="198"/>
      <c r="R859" s="198"/>
      <c r="S859" s="198"/>
      <c r="T859" s="199"/>
      <c r="AT859" s="193" t="s">
        <v>266</v>
      </c>
      <c r="AU859" s="193" t="s">
        <v>89</v>
      </c>
      <c r="AV859" s="14" t="s">
        <v>89</v>
      </c>
      <c r="AW859" s="14" t="s">
        <v>29</v>
      </c>
      <c r="AX859" s="14" t="s">
        <v>74</v>
      </c>
      <c r="AY859" s="193" t="s">
        <v>258</v>
      </c>
    </row>
    <row r="860" spans="1:65" s="14" customFormat="1" ht="11.25">
      <c r="B860" s="192"/>
      <c r="D860" s="185" t="s">
        <v>266</v>
      </c>
      <c r="E860" s="193" t="s">
        <v>1</v>
      </c>
      <c r="F860" s="194" t="s">
        <v>1187</v>
      </c>
      <c r="H860" s="195">
        <v>6.0549999999999997</v>
      </c>
      <c r="I860" s="196"/>
      <c r="L860" s="192"/>
      <c r="M860" s="197"/>
      <c r="N860" s="198"/>
      <c r="O860" s="198"/>
      <c r="P860" s="198"/>
      <c r="Q860" s="198"/>
      <c r="R860" s="198"/>
      <c r="S860" s="198"/>
      <c r="T860" s="199"/>
      <c r="AT860" s="193" t="s">
        <v>266</v>
      </c>
      <c r="AU860" s="193" t="s">
        <v>89</v>
      </c>
      <c r="AV860" s="14" t="s">
        <v>89</v>
      </c>
      <c r="AW860" s="14" t="s">
        <v>29</v>
      </c>
      <c r="AX860" s="14" t="s">
        <v>74</v>
      </c>
      <c r="AY860" s="193" t="s">
        <v>258</v>
      </c>
    </row>
    <row r="861" spans="1:65" s="15" customFormat="1" ht="11.25">
      <c r="B861" s="200"/>
      <c r="D861" s="185" t="s">
        <v>266</v>
      </c>
      <c r="E861" s="201" t="s">
        <v>1</v>
      </c>
      <c r="F861" s="202" t="s">
        <v>280</v>
      </c>
      <c r="H861" s="203">
        <v>47.722999999999999</v>
      </c>
      <c r="I861" s="204"/>
      <c r="L861" s="200"/>
      <c r="M861" s="205"/>
      <c r="N861" s="206"/>
      <c r="O861" s="206"/>
      <c r="P861" s="206"/>
      <c r="Q861" s="206"/>
      <c r="R861" s="206"/>
      <c r="S861" s="206"/>
      <c r="T861" s="207"/>
      <c r="AT861" s="201" t="s">
        <v>266</v>
      </c>
      <c r="AU861" s="201" t="s">
        <v>89</v>
      </c>
      <c r="AV861" s="15" t="s">
        <v>264</v>
      </c>
      <c r="AW861" s="15" t="s">
        <v>29</v>
      </c>
      <c r="AX861" s="15" t="s">
        <v>82</v>
      </c>
      <c r="AY861" s="201" t="s">
        <v>258</v>
      </c>
    </row>
    <row r="862" spans="1:65" s="2" customFormat="1" ht="36" customHeight="1">
      <c r="A862" s="33"/>
      <c r="B862" s="169"/>
      <c r="C862" s="170" t="s">
        <v>1188</v>
      </c>
      <c r="D862" s="170" t="s">
        <v>260</v>
      </c>
      <c r="E862" s="171" t="s">
        <v>1189</v>
      </c>
      <c r="F862" s="172" t="s">
        <v>1190</v>
      </c>
      <c r="G862" s="173" t="s">
        <v>275</v>
      </c>
      <c r="H862" s="174">
        <v>4.1420000000000003</v>
      </c>
      <c r="I862" s="175"/>
      <c r="J862" s="174">
        <f>ROUND(I862*H862,3)</f>
        <v>0</v>
      </c>
      <c r="K862" s="176"/>
      <c r="L862" s="34"/>
      <c r="M862" s="177" t="s">
        <v>1</v>
      </c>
      <c r="N862" s="178" t="s">
        <v>40</v>
      </c>
      <c r="O862" s="59"/>
      <c r="P862" s="179">
        <f>O862*H862</f>
        <v>0</v>
      </c>
      <c r="Q862" s="179">
        <v>0</v>
      </c>
      <c r="R862" s="179">
        <f>Q862*H862</f>
        <v>0</v>
      </c>
      <c r="S862" s="179">
        <v>1.905</v>
      </c>
      <c r="T862" s="180">
        <f>S862*H862</f>
        <v>7.8905100000000008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81" t="s">
        <v>264</v>
      </c>
      <c r="AT862" s="181" t="s">
        <v>260</v>
      </c>
      <c r="AU862" s="181" t="s">
        <v>89</v>
      </c>
      <c r="AY862" s="18" t="s">
        <v>258</v>
      </c>
      <c r="BE862" s="182">
        <f>IF(N862="základná",J862,0)</f>
        <v>0</v>
      </c>
      <c r="BF862" s="182">
        <f>IF(N862="znížená",J862,0)</f>
        <v>0</v>
      </c>
      <c r="BG862" s="182">
        <f>IF(N862="zákl. prenesená",J862,0)</f>
        <v>0</v>
      </c>
      <c r="BH862" s="182">
        <f>IF(N862="zníž. prenesená",J862,0)</f>
        <v>0</v>
      </c>
      <c r="BI862" s="182">
        <f>IF(N862="nulová",J862,0)</f>
        <v>0</v>
      </c>
      <c r="BJ862" s="18" t="s">
        <v>89</v>
      </c>
      <c r="BK862" s="183">
        <f>ROUND(I862*H862,3)</f>
        <v>0</v>
      </c>
      <c r="BL862" s="18" t="s">
        <v>264</v>
      </c>
      <c r="BM862" s="181" t="s">
        <v>1191</v>
      </c>
    </row>
    <row r="863" spans="1:65" s="13" customFormat="1" ht="11.25">
      <c r="B863" s="184"/>
      <c r="D863" s="185" t="s">
        <v>266</v>
      </c>
      <c r="E863" s="186" t="s">
        <v>1</v>
      </c>
      <c r="F863" s="187" t="s">
        <v>1192</v>
      </c>
      <c r="H863" s="186" t="s">
        <v>1</v>
      </c>
      <c r="I863" s="188"/>
      <c r="L863" s="184"/>
      <c r="M863" s="189"/>
      <c r="N863" s="190"/>
      <c r="O863" s="190"/>
      <c r="P863" s="190"/>
      <c r="Q863" s="190"/>
      <c r="R863" s="190"/>
      <c r="S863" s="190"/>
      <c r="T863" s="191"/>
      <c r="AT863" s="186" t="s">
        <v>266</v>
      </c>
      <c r="AU863" s="186" t="s">
        <v>89</v>
      </c>
      <c r="AV863" s="13" t="s">
        <v>82</v>
      </c>
      <c r="AW863" s="13" t="s">
        <v>29</v>
      </c>
      <c r="AX863" s="13" t="s">
        <v>74</v>
      </c>
      <c r="AY863" s="186" t="s">
        <v>258</v>
      </c>
    </row>
    <row r="864" spans="1:65" s="14" customFormat="1" ht="11.25">
      <c r="B864" s="192"/>
      <c r="D864" s="185" t="s">
        <v>266</v>
      </c>
      <c r="E864" s="193" t="s">
        <v>1</v>
      </c>
      <c r="F864" s="194" t="s">
        <v>1193</v>
      </c>
      <c r="H864" s="195">
        <v>1.536</v>
      </c>
      <c r="I864" s="196"/>
      <c r="L864" s="192"/>
      <c r="M864" s="197"/>
      <c r="N864" s="198"/>
      <c r="O864" s="198"/>
      <c r="P864" s="198"/>
      <c r="Q864" s="198"/>
      <c r="R864" s="198"/>
      <c r="S864" s="198"/>
      <c r="T864" s="199"/>
      <c r="AT864" s="193" t="s">
        <v>266</v>
      </c>
      <c r="AU864" s="193" t="s">
        <v>89</v>
      </c>
      <c r="AV864" s="14" t="s">
        <v>89</v>
      </c>
      <c r="AW864" s="14" t="s">
        <v>29</v>
      </c>
      <c r="AX864" s="14" t="s">
        <v>74</v>
      </c>
      <c r="AY864" s="193" t="s">
        <v>258</v>
      </c>
    </row>
    <row r="865" spans="1:65" s="14" customFormat="1" ht="11.25">
      <c r="B865" s="192"/>
      <c r="D865" s="185" t="s">
        <v>266</v>
      </c>
      <c r="E865" s="193" t="s">
        <v>1</v>
      </c>
      <c r="F865" s="194" t="s">
        <v>1194</v>
      </c>
      <c r="H865" s="195">
        <v>1.877</v>
      </c>
      <c r="I865" s="196"/>
      <c r="L865" s="192"/>
      <c r="M865" s="197"/>
      <c r="N865" s="198"/>
      <c r="O865" s="198"/>
      <c r="P865" s="198"/>
      <c r="Q865" s="198"/>
      <c r="R865" s="198"/>
      <c r="S865" s="198"/>
      <c r="T865" s="199"/>
      <c r="AT865" s="193" t="s">
        <v>266</v>
      </c>
      <c r="AU865" s="193" t="s">
        <v>89</v>
      </c>
      <c r="AV865" s="14" t="s">
        <v>89</v>
      </c>
      <c r="AW865" s="14" t="s">
        <v>29</v>
      </c>
      <c r="AX865" s="14" t="s">
        <v>74</v>
      </c>
      <c r="AY865" s="193" t="s">
        <v>258</v>
      </c>
    </row>
    <row r="866" spans="1:65" s="13" customFormat="1" ht="11.25">
      <c r="B866" s="184"/>
      <c r="D866" s="185" t="s">
        <v>266</v>
      </c>
      <c r="E866" s="186" t="s">
        <v>1</v>
      </c>
      <c r="F866" s="187" t="s">
        <v>1195</v>
      </c>
      <c r="H866" s="186" t="s">
        <v>1</v>
      </c>
      <c r="I866" s="188"/>
      <c r="L866" s="184"/>
      <c r="M866" s="189"/>
      <c r="N866" s="190"/>
      <c r="O866" s="190"/>
      <c r="P866" s="190"/>
      <c r="Q866" s="190"/>
      <c r="R866" s="190"/>
      <c r="S866" s="190"/>
      <c r="T866" s="191"/>
      <c r="AT866" s="186" t="s">
        <v>266</v>
      </c>
      <c r="AU866" s="186" t="s">
        <v>89</v>
      </c>
      <c r="AV866" s="13" t="s">
        <v>82</v>
      </c>
      <c r="AW866" s="13" t="s">
        <v>29</v>
      </c>
      <c r="AX866" s="13" t="s">
        <v>74</v>
      </c>
      <c r="AY866" s="186" t="s">
        <v>258</v>
      </c>
    </row>
    <row r="867" spans="1:65" s="14" customFormat="1" ht="11.25">
      <c r="B867" s="192"/>
      <c r="D867" s="185" t="s">
        <v>266</v>
      </c>
      <c r="E867" s="193" t="s">
        <v>1</v>
      </c>
      <c r="F867" s="194" t="s">
        <v>1196</v>
      </c>
      <c r="H867" s="195">
        <v>0.72899999999999998</v>
      </c>
      <c r="I867" s="196"/>
      <c r="L867" s="192"/>
      <c r="M867" s="197"/>
      <c r="N867" s="198"/>
      <c r="O867" s="198"/>
      <c r="P867" s="198"/>
      <c r="Q867" s="198"/>
      <c r="R867" s="198"/>
      <c r="S867" s="198"/>
      <c r="T867" s="199"/>
      <c r="AT867" s="193" t="s">
        <v>266</v>
      </c>
      <c r="AU867" s="193" t="s">
        <v>89</v>
      </c>
      <c r="AV867" s="14" t="s">
        <v>89</v>
      </c>
      <c r="AW867" s="14" t="s">
        <v>29</v>
      </c>
      <c r="AX867" s="14" t="s">
        <v>74</v>
      </c>
      <c r="AY867" s="193" t="s">
        <v>258</v>
      </c>
    </row>
    <row r="868" spans="1:65" s="15" customFormat="1" ht="11.25">
      <c r="B868" s="200"/>
      <c r="D868" s="185" t="s">
        <v>266</v>
      </c>
      <c r="E868" s="201" t="s">
        <v>1</v>
      </c>
      <c r="F868" s="202" t="s">
        <v>280</v>
      </c>
      <c r="H868" s="203">
        <v>4.1420000000000003</v>
      </c>
      <c r="I868" s="204"/>
      <c r="L868" s="200"/>
      <c r="M868" s="205"/>
      <c r="N868" s="206"/>
      <c r="O868" s="206"/>
      <c r="P868" s="206"/>
      <c r="Q868" s="206"/>
      <c r="R868" s="206"/>
      <c r="S868" s="206"/>
      <c r="T868" s="207"/>
      <c r="AT868" s="201" t="s">
        <v>266</v>
      </c>
      <c r="AU868" s="201" t="s">
        <v>89</v>
      </c>
      <c r="AV868" s="15" t="s">
        <v>264</v>
      </c>
      <c r="AW868" s="15" t="s">
        <v>29</v>
      </c>
      <c r="AX868" s="15" t="s">
        <v>82</v>
      </c>
      <c r="AY868" s="201" t="s">
        <v>258</v>
      </c>
    </row>
    <row r="869" spans="1:65" s="2" customFormat="1" ht="24" customHeight="1">
      <c r="A869" s="33"/>
      <c r="B869" s="169"/>
      <c r="C869" s="170" t="s">
        <v>1197</v>
      </c>
      <c r="D869" s="170" t="s">
        <v>260</v>
      </c>
      <c r="E869" s="171" t="s">
        <v>1198</v>
      </c>
      <c r="F869" s="172" t="s">
        <v>1199</v>
      </c>
      <c r="G869" s="173" t="s">
        <v>528</v>
      </c>
      <c r="H869" s="174">
        <v>5.9</v>
      </c>
      <c r="I869" s="175"/>
      <c r="J869" s="174">
        <f>ROUND(I869*H869,3)</f>
        <v>0</v>
      </c>
      <c r="K869" s="176"/>
      <c r="L869" s="34"/>
      <c r="M869" s="177" t="s">
        <v>1</v>
      </c>
      <c r="N869" s="178" t="s">
        <v>40</v>
      </c>
      <c r="O869" s="59"/>
      <c r="P869" s="179">
        <f>O869*H869</f>
        <v>0</v>
      </c>
      <c r="Q869" s="179">
        <v>0</v>
      </c>
      <c r="R869" s="179">
        <f>Q869*H869</f>
        <v>0</v>
      </c>
      <c r="S869" s="179">
        <v>7.0000000000000007E-2</v>
      </c>
      <c r="T869" s="180">
        <f>S869*H869</f>
        <v>0.41300000000000009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181" t="s">
        <v>264</v>
      </c>
      <c r="AT869" s="181" t="s">
        <v>260</v>
      </c>
      <c r="AU869" s="181" t="s">
        <v>89</v>
      </c>
      <c r="AY869" s="18" t="s">
        <v>258</v>
      </c>
      <c r="BE869" s="182">
        <f>IF(N869="základná",J869,0)</f>
        <v>0</v>
      </c>
      <c r="BF869" s="182">
        <f>IF(N869="znížená",J869,0)</f>
        <v>0</v>
      </c>
      <c r="BG869" s="182">
        <f>IF(N869="zákl. prenesená",J869,0)</f>
        <v>0</v>
      </c>
      <c r="BH869" s="182">
        <f>IF(N869="zníž. prenesená",J869,0)</f>
        <v>0</v>
      </c>
      <c r="BI869" s="182">
        <f>IF(N869="nulová",J869,0)</f>
        <v>0</v>
      </c>
      <c r="BJ869" s="18" t="s">
        <v>89</v>
      </c>
      <c r="BK869" s="183">
        <f>ROUND(I869*H869,3)</f>
        <v>0</v>
      </c>
      <c r="BL869" s="18" t="s">
        <v>264</v>
      </c>
      <c r="BM869" s="181" t="s">
        <v>1200</v>
      </c>
    </row>
    <row r="870" spans="1:65" s="13" customFormat="1" ht="11.25">
      <c r="B870" s="184"/>
      <c r="D870" s="185" t="s">
        <v>266</v>
      </c>
      <c r="E870" s="186" t="s">
        <v>1</v>
      </c>
      <c r="F870" s="187" t="s">
        <v>1201</v>
      </c>
      <c r="H870" s="186" t="s">
        <v>1</v>
      </c>
      <c r="I870" s="188"/>
      <c r="L870" s="184"/>
      <c r="M870" s="189"/>
      <c r="N870" s="190"/>
      <c r="O870" s="190"/>
      <c r="P870" s="190"/>
      <c r="Q870" s="190"/>
      <c r="R870" s="190"/>
      <c r="S870" s="190"/>
      <c r="T870" s="191"/>
      <c r="AT870" s="186" t="s">
        <v>266</v>
      </c>
      <c r="AU870" s="186" t="s">
        <v>89</v>
      </c>
      <c r="AV870" s="13" t="s">
        <v>82</v>
      </c>
      <c r="AW870" s="13" t="s">
        <v>29</v>
      </c>
      <c r="AX870" s="13" t="s">
        <v>74</v>
      </c>
      <c r="AY870" s="186" t="s">
        <v>258</v>
      </c>
    </row>
    <row r="871" spans="1:65" s="14" customFormat="1" ht="11.25">
      <c r="B871" s="192"/>
      <c r="D871" s="185" t="s">
        <v>266</v>
      </c>
      <c r="E871" s="193" t="s">
        <v>1</v>
      </c>
      <c r="F871" s="194" t="s">
        <v>1202</v>
      </c>
      <c r="H871" s="195">
        <v>5.9</v>
      </c>
      <c r="I871" s="196"/>
      <c r="L871" s="192"/>
      <c r="M871" s="197"/>
      <c r="N871" s="198"/>
      <c r="O871" s="198"/>
      <c r="P871" s="198"/>
      <c r="Q871" s="198"/>
      <c r="R871" s="198"/>
      <c r="S871" s="198"/>
      <c r="T871" s="199"/>
      <c r="AT871" s="193" t="s">
        <v>266</v>
      </c>
      <c r="AU871" s="193" t="s">
        <v>89</v>
      </c>
      <c r="AV871" s="14" t="s">
        <v>89</v>
      </c>
      <c r="AW871" s="14" t="s">
        <v>29</v>
      </c>
      <c r="AX871" s="14" t="s">
        <v>82</v>
      </c>
      <c r="AY871" s="193" t="s">
        <v>258</v>
      </c>
    </row>
    <row r="872" spans="1:65" s="2" customFormat="1" ht="24" customHeight="1">
      <c r="A872" s="33"/>
      <c r="B872" s="169"/>
      <c r="C872" s="170" t="s">
        <v>1203</v>
      </c>
      <c r="D872" s="170" t="s">
        <v>260</v>
      </c>
      <c r="E872" s="171" t="s">
        <v>1204</v>
      </c>
      <c r="F872" s="172" t="s">
        <v>1205</v>
      </c>
      <c r="G872" s="173" t="s">
        <v>263</v>
      </c>
      <c r="H872" s="174">
        <v>3.8479999999999999</v>
      </c>
      <c r="I872" s="175"/>
      <c r="J872" s="174">
        <f>ROUND(I872*H872,3)</f>
        <v>0</v>
      </c>
      <c r="K872" s="176"/>
      <c r="L872" s="34"/>
      <c r="M872" s="177" t="s">
        <v>1</v>
      </c>
      <c r="N872" s="178" t="s">
        <v>40</v>
      </c>
      <c r="O872" s="59"/>
      <c r="P872" s="179">
        <f>O872*H872</f>
        <v>0</v>
      </c>
      <c r="Q872" s="179">
        <v>0</v>
      </c>
      <c r="R872" s="179">
        <f>Q872*H872</f>
        <v>0</v>
      </c>
      <c r="S872" s="179">
        <v>0.39200000000000002</v>
      </c>
      <c r="T872" s="180">
        <f>S872*H872</f>
        <v>1.508416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81" t="s">
        <v>264</v>
      </c>
      <c r="AT872" s="181" t="s">
        <v>260</v>
      </c>
      <c r="AU872" s="181" t="s">
        <v>89</v>
      </c>
      <c r="AY872" s="18" t="s">
        <v>258</v>
      </c>
      <c r="BE872" s="182">
        <f>IF(N872="základná",J872,0)</f>
        <v>0</v>
      </c>
      <c r="BF872" s="182">
        <f>IF(N872="znížená",J872,0)</f>
        <v>0</v>
      </c>
      <c r="BG872" s="182">
        <f>IF(N872="zákl. prenesená",J872,0)</f>
        <v>0</v>
      </c>
      <c r="BH872" s="182">
        <f>IF(N872="zníž. prenesená",J872,0)</f>
        <v>0</v>
      </c>
      <c r="BI872" s="182">
        <f>IF(N872="nulová",J872,0)</f>
        <v>0</v>
      </c>
      <c r="BJ872" s="18" t="s">
        <v>89</v>
      </c>
      <c r="BK872" s="183">
        <f>ROUND(I872*H872,3)</f>
        <v>0</v>
      </c>
      <c r="BL872" s="18" t="s">
        <v>264</v>
      </c>
      <c r="BM872" s="181" t="s">
        <v>1206</v>
      </c>
    </row>
    <row r="873" spans="1:65" s="13" customFormat="1" ht="11.25">
      <c r="B873" s="184"/>
      <c r="D873" s="185" t="s">
        <v>266</v>
      </c>
      <c r="E873" s="186" t="s">
        <v>1</v>
      </c>
      <c r="F873" s="187" t="s">
        <v>1207</v>
      </c>
      <c r="H873" s="186" t="s">
        <v>1</v>
      </c>
      <c r="I873" s="188"/>
      <c r="L873" s="184"/>
      <c r="M873" s="189"/>
      <c r="N873" s="190"/>
      <c r="O873" s="190"/>
      <c r="P873" s="190"/>
      <c r="Q873" s="190"/>
      <c r="R873" s="190"/>
      <c r="S873" s="190"/>
      <c r="T873" s="191"/>
      <c r="AT873" s="186" t="s">
        <v>266</v>
      </c>
      <c r="AU873" s="186" t="s">
        <v>89</v>
      </c>
      <c r="AV873" s="13" t="s">
        <v>82</v>
      </c>
      <c r="AW873" s="13" t="s">
        <v>29</v>
      </c>
      <c r="AX873" s="13" t="s">
        <v>74</v>
      </c>
      <c r="AY873" s="186" t="s">
        <v>258</v>
      </c>
    </row>
    <row r="874" spans="1:65" s="14" customFormat="1" ht="11.25">
      <c r="B874" s="192"/>
      <c r="D874" s="185" t="s">
        <v>266</v>
      </c>
      <c r="E874" s="193" t="s">
        <v>1</v>
      </c>
      <c r="F874" s="194" t="s">
        <v>1208</v>
      </c>
      <c r="H874" s="195">
        <v>3.8479999999999999</v>
      </c>
      <c r="I874" s="196"/>
      <c r="L874" s="192"/>
      <c r="M874" s="197"/>
      <c r="N874" s="198"/>
      <c r="O874" s="198"/>
      <c r="P874" s="198"/>
      <c r="Q874" s="198"/>
      <c r="R874" s="198"/>
      <c r="S874" s="198"/>
      <c r="T874" s="199"/>
      <c r="AT874" s="193" t="s">
        <v>266</v>
      </c>
      <c r="AU874" s="193" t="s">
        <v>89</v>
      </c>
      <c r="AV874" s="14" t="s">
        <v>89</v>
      </c>
      <c r="AW874" s="14" t="s">
        <v>29</v>
      </c>
      <c r="AX874" s="14" t="s">
        <v>82</v>
      </c>
      <c r="AY874" s="193" t="s">
        <v>258</v>
      </c>
    </row>
    <row r="875" spans="1:65" s="2" customFormat="1" ht="36" customHeight="1">
      <c r="A875" s="33"/>
      <c r="B875" s="169"/>
      <c r="C875" s="170" t="s">
        <v>1209</v>
      </c>
      <c r="D875" s="170" t="s">
        <v>260</v>
      </c>
      <c r="E875" s="171" t="s">
        <v>1210</v>
      </c>
      <c r="F875" s="172" t="s">
        <v>1211</v>
      </c>
      <c r="G875" s="173" t="s">
        <v>275</v>
      </c>
      <c r="H875" s="174">
        <v>1.0109999999999999</v>
      </c>
      <c r="I875" s="175"/>
      <c r="J875" s="174">
        <f>ROUND(I875*H875,3)</f>
        <v>0</v>
      </c>
      <c r="K875" s="176"/>
      <c r="L875" s="34"/>
      <c r="M875" s="177" t="s">
        <v>1</v>
      </c>
      <c r="N875" s="178" t="s">
        <v>40</v>
      </c>
      <c r="O875" s="59"/>
      <c r="P875" s="179">
        <f>O875*H875</f>
        <v>0</v>
      </c>
      <c r="Q875" s="179">
        <v>0</v>
      </c>
      <c r="R875" s="179">
        <f>Q875*H875</f>
        <v>0</v>
      </c>
      <c r="S875" s="179">
        <v>2.2000000000000002</v>
      </c>
      <c r="T875" s="180">
        <f>S875*H875</f>
        <v>2.2242000000000002</v>
      </c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R875" s="181" t="s">
        <v>264</v>
      </c>
      <c r="AT875" s="181" t="s">
        <v>260</v>
      </c>
      <c r="AU875" s="181" t="s">
        <v>89</v>
      </c>
      <c r="AY875" s="18" t="s">
        <v>258</v>
      </c>
      <c r="BE875" s="182">
        <f>IF(N875="základná",J875,0)</f>
        <v>0</v>
      </c>
      <c r="BF875" s="182">
        <f>IF(N875="znížená",J875,0)</f>
        <v>0</v>
      </c>
      <c r="BG875" s="182">
        <f>IF(N875="zákl. prenesená",J875,0)</f>
        <v>0</v>
      </c>
      <c r="BH875" s="182">
        <f>IF(N875="zníž. prenesená",J875,0)</f>
        <v>0</v>
      </c>
      <c r="BI875" s="182">
        <f>IF(N875="nulová",J875,0)</f>
        <v>0</v>
      </c>
      <c r="BJ875" s="18" t="s">
        <v>89</v>
      </c>
      <c r="BK875" s="183">
        <f>ROUND(I875*H875,3)</f>
        <v>0</v>
      </c>
      <c r="BL875" s="18" t="s">
        <v>264</v>
      </c>
      <c r="BM875" s="181" t="s">
        <v>1212</v>
      </c>
    </row>
    <row r="876" spans="1:65" s="13" customFormat="1" ht="11.25">
      <c r="B876" s="184"/>
      <c r="D876" s="185" t="s">
        <v>266</v>
      </c>
      <c r="E876" s="186" t="s">
        <v>1</v>
      </c>
      <c r="F876" s="187" t="s">
        <v>1213</v>
      </c>
      <c r="H876" s="186" t="s">
        <v>1</v>
      </c>
      <c r="I876" s="188"/>
      <c r="L876" s="184"/>
      <c r="M876" s="189"/>
      <c r="N876" s="190"/>
      <c r="O876" s="190"/>
      <c r="P876" s="190"/>
      <c r="Q876" s="190"/>
      <c r="R876" s="190"/>
      <c r="S876" s="190"/>
      <c r="T876" s="191"/>
      <c r="AT876" s="186" t="s">
        <v>266</v>
      </c>
      <c r="AU876" s="186" t="s">
        <v>89</v>
      </c>
      <c r="AV876" s="13" t="s">
        <v>82</v>
      </c>
      <c r="AW876" s="13" t="s">
        <v>29</v>
      </c>
      <c r="AX876" s="13" t="s">
        <v>74</v>
      </c>
      <c r="AY876" s="186" t="s">
        <v>258</v>
      </c>
    </row>
    <row r="877" spans="1:65" s="14" customFormat="1" ht="11.25">
      <c r="B877" s="192"/>
      <c r="D877" s="185" t="s">
        <v>266</v>
      </c>
      <c r="E877" s="193" t="s">
        <v>1</v>
      </c>
      <c r="F877" s="194" t="s">
        <v>1214</v>
      </c>
      <c r="H877" s="195">
        <v>0.311</v>
      </c>
      <c r="I877" s="196"/>
      <c r="L877" s="192"/>
      <c r="M877" s="197"/>
      <c r="N877" s="198"/>
      <c r="O877" s="198"/>
      <c r="P877" s="198"/>
      <c r="Q877" s="198"/>
      <c r="R877" s="198"/>
      <c r="S877" s="198"/>
      <c r="T877" s="199"/>
      <c r="AT877" s="193" t="s">
        <v>266</v>
      </c>
      <c r="AU877" s="193" t="s">
        <v>89</v>
      </c>
      <c r="AV877" s="14" t="s">
        <v>89</v>
      </c>
      <c r="AW877" s="14" t="s">
        <v>29</v>
      </c>
      <c r="AX877" s="14" t="s">
        <v>74</v>
      </c>
      <c r="AY877" s="193" t="s">
        <v>258</v>
      </c>
    </row>
    <row r="878" spans="1:65" s="14" customFormat="1" ht="11.25">
      <c r="B878" s="192"/>
      <c r="D878" s="185" t="s">
        <v>266</v>
      </c>
      <c r="E878" s="193" t="s">
        <v>1</v>
      </c>
      <c r="F878" s="194" t="s">
        <v>1215</v>
      </c>
      <c r="H878" s="195">
        <v>0.44400000000000001</v>
      </c>
      <c r="I878" s="196"/>
      <c r="L878" s="192"/>
      <c r="M878" s="197"/>
      <c r="N878" s="198"/>
      <c r="O878" s="198"/>
      <c r="P878" s="198"/>
      <c r="Q878" s="198"/>
      <c r="R878" s="198"/>
      <c r="S878" s="198"/>
      <c r="T878" s="199"/>
      <c r="AT878" s="193" t="s">
        <v>266</v>
      </c>
      <c r="AU878" s="193" t="s">
        <v>89</v>
      </c>
      <c r="AV878" s="14" t="s">
        <v>89</v>
      </c>
      <c r="AW878" s="14" t="s">
        <v>29</v>
      </c>
      <c r="AX878" s="14" t="s">
        <v>74</v>
      </c>
      <c r="AY878" s="193" t="s">
        <v>258</v>
      </c>
    </row>
    <row r="879" spans="1:65" s="13" customFormat="1" ht="11.25">
      <c r="B879" s="184"/>
      <c r="D879" s="185" t="s">
        <v>266</v>
      </c>
      <c r="E879" s="186" t="s">
        <v>1</v>
      </c>
      <c r="F879" s="187" t="s">
        <v>1216</v>
      </c>
      <c r="H879" s="186" t="s">
        <v>1</v>
      </c>
      <c r="I879" s="188"/>
      <c r="L879" s="184"/>
      <c r="M879" s="189"/>
      <c r="N879" s="190"/>
      <c r="O879" s="190"/>
      <c r="P879" s="190"/>
      <c r="Q879" s="190"/>
      <c r="R879" s="190"/>
      <c r="S879" s="190"/>
      <c r="T879" s="191"/>
      <c r="AT879" s="186" t="s">
        <v>266</v>
      </c>
      <c r="AU879" s="186" t="s">
        <v>89</v>
      </c>
      <c r="AV879" s="13" t="s">
        <v>82</v>
      </c>
      <c r="AW879" s="13" t="s">
        <v>29</v>
      </c>
      <c r="AX879" s="13" t="s">
        <v>74</v>
      </c>
      <c r="AY879" s="186" t="s">
        <v>258</v>
      </c>
    </row>
    <row r="880" spans="1:65" s="14" customFormat="1" ht="11.25">
      <c r="B880" s="192"/>
      <c r="D880" s="185" t="s">
        <v>266</v>
      </c>
      <c r="E880" s="193" t="s">
        <v>1</v>
      </c>
      <c r="F880" s="194" t="s">
        <v>1217</v>
      </c>
      <c r="H880" s="195">
        <v>0.16700000000000001</v>
      </c>
      <c r="I880" s="196"/>
      <c r="L880" s="192"/>
      <c r="M880" s="197"/>
      <c r="N880" s="198"/>
      <c r="O880" s="198"/>
      <c r="P880" s="198"/>
      <c r="Q880" s="198"/>
      <c r="R880" s="198"/>
      <c r="S880" s="198"/>
      <c r="T880" s="199"/>
      <c r="AT880" s="193" t="s">
        <v>266</v>
      </c>
      <c r="AU880" s="193" t="s">
        <v>89</v>
      </c>
      <c r="AV880" s="14" t="s">
        <v>89</v>
      </c>
      <c r="AW880" s="14" t="s">
        <v>29</v>
      </c>
      <c r="AX880" s="14" t="s">
        <v>74</v>
      </c>
      <c r="AY880" s="193" t="s">
        <v>258</v>
      </c>
    </row>
    <row r="881" spans="1:65" s="14" customFormat="1" ht="11.25">
      <c r="B881" s="192"/>
      <c r="D881" s="185" t="s">
        <v>266</v>
      </c>
      <c r="E881" s="193" t="s">
        <v>1</v>
      </c>
      <c r="F881" s="194" t="s">
        <v>1218</v>
      </c>
      <c r="H881" s="195">
        <v>8.3000000000000004E-2</v>
      </c>
      <c r="I881" s="196"/>
      <c r="L881" s="192"/>
      <c r="M881" s="197"/>
      <c r="N881" s="198"/>
      <c r="O881" s="198"/>
      <c r="P881" s="198"/>
      <c r="Q881" s="198"/>
      <c r="R881" s="198"/>
      <c r="S881" s="198"/>
      <c r="T881" s="199"/>
      <c r="AT881" s="193" t="s">
        <v>266</v>
      </c>
      <c r="AU881" s="193" t="s">
        <v>89</v>
      </c>
      <c r="AV881" s="14" t="s">
        <v>89</v>
      </c>
      <c r="AW881" s="14" t="s">
        <v>29</v>
      </c>
      <c r="AX881" s="14" t="s">
        <v>74</v>
      </c>
      <c r="AY881" s="193" t="s">
        <v>258</v>
      </c>
    </row>
    <row r="882" spans="1:65" s="14" customFormat="1" ht="11.25">
      <c r="B882" s="192"/>
      <c r="D882" s="185" t="s">
        <v>266</v>
      </c>
      <c r="E882" s="193" t="s">
        <v>1</v>
      </c>
      <c r="F882" s="194" t="s">
        <v>1219</v>
      </c>
      <c r="H882" s="195">
        <v>6.0000000000000001E-3</v>
      </c>
      <c r="I882" s="196"/>
      <c r="L882" s="192"/>
      <c r="M882" s="197"/>
      <c r="N882" s="198"/>
      <c r="O882" s="198"/>
      <c r="P882" s="198"/>
      <c r="Q882" s="198"/>
      <c r="R882" s="198"/>
      <c r="S882" s="198"/>
      <c r="T882" s="199"/>
      <c r="AT882" s="193" t="s">
        <v>266</v>
      </c>
      <c r="AU882" s="193" t="s">
        <v>89</v>
      </c>
      <c r="AV882" s="14" t="s">
        <v>89</v>
      </c>
      <c r="AW882" s="14" t="s">
        <v>29</v>
      </c>
      <c r="AX882" s="14" t="s">
        <v>74</v>
      </c>
      <c r="AY882" s="193" t="s">
        <v>258</v>
      </c>
    </row>
    <row r="883" spans="1:65" s="15" customFormat="1" ht="11.25">
      <c r="B883" s="200"/>
      <c r="D883" s="185" t="s">
        <v>266</v>
      </c>
      <c r="E883" s="201" t="s">
        <v>1</v>
      </c>
      <c r="F883" s="202" t="s">
        <v>280</v>
      </c>
      <c r="H883" s="203">
        <v>1.0109999999999999</v>
      </c>
      <c r="I883" s="204"/>
      <c r="L883" s="200"/>
      <c r="M883" s="205"/>
      <c r="N883" s="206"/>
      <c r="O883" s="206"/>
      <c r="P883" s="206"/>
      <c r="Q883" s="206"/>
      <c r="R883" s="206"/>
      <c r="S883" s="206"/>
      <c r="T883" s="207"/>
      <c r="AT883" s="201" t="s">
        <v>266</v>
      </c>
      <c r="AU883" s="201" t="s">
        <v>89</v>
      </c>
      <c r="AV883" s="15" t="s">
        <v>264</v>
      </c>
      <c r="AW883" s="15" t="s">
        <v>29</v>
      </c>
      <c r="AX883" s="15" t="s">
        <v>82</v>
      </c>
      <c r="AY883" s="201" t="s">
        <v>258</v>
      </c>
    </row>
    <row r="884" spans="1:65" s="2" customFormat="1" ht="36" customHeight="1">
      <c r="A884" s="33"/>
      <c r="B884" s="169"/>
      <c r="C884" s="170" t="s">
        <v>1220</v>
      </c>
      <c r="D884" s="170" t="s">
        <v>260</v>
      </c>
      <c r="E884" s="171" t="s">
        <v>1221</v>
      </c>
      <c r="F884" s="172" t="s">
        <v>1222</v>
      </c>
      <c r="G884" s="173" t="s">
        <v>275</v>
      </c>
      <c r="H884" s="174">
        <v>2.58</v>
      </c>
      <c r="I884" s="175"/>
      <c r="J884" s="174">
        <f>ROUND(I884*H884,3)</f>
        <v>0</v>
      </c>
      <c r="K884" s="176"/>
      <c r="L884" s="34"/>
      <c r="M884" s="177" t="s">
        <v>1</v>
      </c>
      <c r="N884" s="178" t="s">
        <v>40</v>
      </c>
      <c r="O884" s="59"/>
      <c r="P884" s="179">
        <f>O884*H884</f>
        <v>0</v>
      </c>
      <c r="Q884" s="179">
        <v>0</v>
      </c>
      <c r="R884" s="179">
        <f>Q884*H884</f>
        <v>0</v>
      </c>
      <c r="S884" s="179">
        <v>2.2000000000000002</v>
      </c>
      <c r="T884" s="180">
        <f>S884*H884</f>
        <v>5.676000000000001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181" t="s">
        <v>264</v>
      </c>
      <c r="AT884" s="181" t="s">
        <v>260</v>
      </c>
      <c r="AU884" s="181" t="s">
        <v>89</v>
      </c>
      <c r="AY884" s="18" t="s">
        <v>258</v>
      </c>
      <c r="BE884" s="182">
        <f>IF(N884="základná",J884,0)</f>
        <v>0</v>
      </c>
      <c r="BF884" s="182">
        <f>IF(N884="znížená",J884,0)</f>
        <v>0</v>
      </c>
      <c r="BG884" s="182">
        <f>IF(N884="zákl. prenesená",J884,0)</f>
        <v>0</v>
      </c>
      <c r="BH884" s="182">
        <f>IF(N884="zníž. prenesená",J884,0)</f>
        <v>0</v>
      </c>
      <c r="BI884" s="182">
        <f>IF(N884="nulová",J884,0)</f>
        <v>0</v>
      </c>
      <c r="BJ884" s="18" t="s">
        <v>89</v>
      </c>
      <c r="BK884" s="183">
        <f>ROUND(I884*H884,3)</f>
        <v>0</v>
      </c>
      <c r="BL884" s="18" t="s">
        <v>264</v>
      </c>
      <c r="BM884" s="181" t="s">
        <v>1223</v>
      </c>
    </row>
    <row r="885" spans="1:65" s="13" customFormat="1" ht="11.25">
      <c r="B885" s="184"/>
      <c r="D885" s="185" t="s">
        <v>266</v>
      </c>
      <c r="E885" s="186" t="s">
        <v>1</v>
      </c>
      <c r="F885" s="187" t="s">
        <v>277</v>
      </c>
      <c r="H885" s="186" t="s">
        <v>1</v>
      </c>
      <c r="I885" s="188"/>
      <c r="L885" s="184"/>
      <c r="M885" s="189"/>
      <c r="N885" s="190"/>
      <c r="O885" s="190"/>
      <c r="P885" s="190"/>
      <c r="Q885" s="190"/>
      <c r="R885" s="190"/>
      <c r="S885" s="190"/>
      <c r="T885" s="191"/>
      <c r="AT885" s="186" t="s">
        <v>266</v>
      </c>
      <c r="AU885" s="186" t="s">
        <v>89</v>
      </c>
      <c r="AV885" s="13" t="s">
        <v>82</v>
      </c>
      <c r="AW885" s="13" t="s">
        <v>29</v>
      </c>
      <c r="AX885" s="13" t="s">
        <v>74</v>
      </c>
      <c r="AY885" s="186" t="s">
        <v>258</v>
      </c>
    </row>
    <row r="886" spans="1:65" s="14" customFormat="1" ht="11.25">
      <c r="B886" s="192"/>
      <c r="D886" s="185" t="s">
        <v>266</v>
      </c>
      <c r="E886" s="193" t="s">
        <v>1</v>
      </c>
      <c r="F886" s="194" t="s">
        <v>1224</v>
      </c>
      <c r="H886" s="195">
        <v>2.58</v>
      </c>
      <c r="I886" s="196"/>
      <c r="L886" s="192"/>
      <c r="M886" s="197"/>
      <c r="N886" s="198"/>
      <c r="O886" s="198"/>
      <c r="P886" s="198"/>
      <c r="Q886" s="198"/>
      <c r="R886" s="198"/>
      <c r="S886" s="198"/>
      <c r="T886" s="199"/>
      <c r="AT886" s="193" t="s">
        <v>266</v>
      </c>
      <c r="AU886" s="193" t="s">
        <v>89</v>
      </c>
      <c r="AV886" s="14" t="s">
        <v>89</v>
      </c>
      <c r="AW886" s="14" t="s">
        <v>29</v>
      </c>
      <c r="AX886" s="14" t="s">
        <v>82</v>
      </c>
      <c r="AY886" s="193" t="s">
        <v>258</v>
      </c>
    </row>
    <row r="887" spans="1:65" s="2" customFormat="1" ht="24" customHeight="1">
      <c r="A887" s="33"/>
      <c r="B887" s="169"/>
      <c r="C887" s="170" t="s">
        <v>1225</v>
      </c>
      <c r="D887" s="170" t="s">
        <v>260</v>
      </c>
      <c r="E887" s="171" t="s">
        <v>1226</v>
      </c>
      <c r="F887" s="172" t="s">
        <v>1227</v>
      </c>
      <c r="G887" s="173" t="s">
        <v>528</v>
      </c>
      <c r="H887" s="174">
        <v>119.97199999999999</v>
      </c>
      <c r="I887" s="175"/>
      <c r="J887" s="174">
        <f>ROUND(I887*H887,3)</f>
        <v>0</v>
      </c>
      <c r="K887" s="176"/>
      <c r="L887" s="34"/>
      <c r="M887" s="177" t="s">
        <v>1</v>
      </c>
      <c r="N887" s="178" t="s">
        <v>40</v>
      </c>
      <c r="O887" s="59"/>
      <c r="P887" s="179">
        <f>O887*H887</f>
        <v>0</v>
      </c>
      <c r="Q887" s="179">
        <v>0</v>
      </c>
      <c r="R887" s="179">
        <f>Q887*H887</f>
        <v>0</v>
      </c>
      <c r="S887" s="179">
        <v>2E-3</v>
      </c>
      <c r="T887" s="180">
        <f>S887*H887</f>
        <v>0.23994399999999999</v>
      </c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R887" s="181" t="s">
        <v>264</v>
      </c>
      <c r="AT887" s="181" t="s">
        <v>260</v>
      </c>
      <c r="AU887" s="181" t="s">
        <v>89</v>
      </c>
      <c r="AY887" s="18" t="s">
        <v>258</v>
      </c>
      <c r="BE887" s="182">
        <f>IF(N887="základná",J887,0)</f>
        <v>0</v>
      </c>
      <c r="BF887" s="182">
        <f>IF(N887="znížená",J887,0)</f>
        <v>0</v>
      </c>
      <c r="BG887" s="182">
        <f>IF(N887="zákl. prenesená",J887,0)</f>
        <v>0</v>
      </c>
      <c r="BH887" s="182">
        <f>IF(N887="zníž. prenesená",J887,0)</f>
        <v>0</v>
      </c>
      <c r="BI887" s="182">
        <f>IF(N887="nulová",J887,0)</f>
        <v>0</v>
      </c>
      <c r="BJ887" s="18" t="s">
        <v>89</v>
      </c>
      <c r="BK887" s="183">
        <f>ROUND(I887*H887,3)</f>
        <v>0</v>
      </c>
      <c r="BL887" s="18" t="s">
        <v>264</v>
      </c>
      <c r="BM887" s="181" t="s">
        <v>1228</v>
      </c>
    </row>
    <row r="888" spans="1:65" s="13" customFormat="1" ht="11.25">
      <c r="B888" s="184"/>
      <c r="D888" s="185" t="s">
        <v>266</v>
      </c>
      <c r="E888" s="186" t="s">
        <v>1</v>
      </c>
      <c r="F888" s="187" t="s">
        <v>1229</v>
      </c>
      <c r="H888" s="186" t="s">
        <v>1</v>
      </c>
      <c r="I888" s="188"/>
      <c r="L888" s="184"/>
      <c r="M888" s="189"/>
      <c r="N888" s="190"/>
      <c r="O888" s="190"/>
      <c r="P888" s="190"/>
      <c r="Q888" s="190"/>
      <c r="R888" s="190"/>
      <c r="S888" s="190"/>
      <c r="T888" s="191"/>
      <c r="AT888" s="186" t="s">
        <v>266</v>
      </c>
      <c r="AU888" s="186" t="s">
        <v>89</v>
      </c>
      <c r="AV888" s="13" t="s">
        <v>82</v>
      </c>
      <c r="AW888" s="13" t="s">
        <v>29</v>
      </c>
      <c r="AX888" s="13" t="s">
        <v>74</v>
      </c>
      <c r="AY888" s="186" t="s">
        <v>258</v>
      </c>
    </row>
    <row r="889" spans="1:65" s="14" customFormat="1" ht="11.25">
      <c r="B889" s="192"/>
      <c r="D889" s="185" t="s">
        <v>266</v>
      </c>
      <c r="E889" s="193" t="s">
        <v>1</v>
      </c>
      <c r="F889" s="194" t="s">
        <v>1230</v>
      </c>
      <c r="H889" s="195">
        <v>17.11</v>
      </c>
      <c r="I889" s="196"/>
      <c r="L889" s="192"/>
      <c r="M889" s="197"/>
      <c r="N889" s="198"/>
      <c r="O889" s="198"/>
      <c r="P889" s="198"/>
      <c r="Q889" s="198"/>
      <c r="R889" s="198"/>
      <c r="S889" s="198"/>
      <c r="T889" s="199"/>
      <c r="AT889" s="193" t="s">
        <v>266</v>
      </c>
      <c r="AU889" s="193" t="s">
        <v>89</v>
      </c>
      <c r="AV889" s="14" t="s">
        <v>89</v>
      </c>
      <c r="AW889" s="14" t="s">
        <v>29</v>
      </c>
      <c r="AX889" s="14" t="s">
        <v>74</v>
      </c>
      <c r="AY889" s="193" t="s">
        <v>258</v>
      </c>
    </row>
    <row r="890" spans="1:65" s="14" customFormat="1" ht="11.25">
      <c r="B890" s="192"/>
      <c r="D890" s="185" t="s">
        <v>266</v>
      </c>
      <c r="E890" s="193" t="s">
        <v>1</v>
      </c>
      <c r="F890" s="194" t="s">
        <v>1231</v>
      </c>
      <c r="H890" s="195">
        <v>7.98</v>
      </c>
      <c r="I890" s="196"/>
      <c r="L890" s="192"/>
      <c r="M890" s="197"/>
      <c r="N890" s="198"/>
      <c r="O890" s="198"/>
      <c r="P890" s="198"/>
      <c r="Q890" s="198"/>
      <c r="R890" s="198"/>
      <c r="S890" s="198"/>
      <c r="T890" s="199"/>
      <c r="AT890" s="193" t="s">
        <v>266</v>
      </c>
      <c r="AU890" s="193" t="s">
        <v>89</v>
      </c>
      <c r="AV890" s="14" t="s">
        <v>89</v>
      </c>
      <c r="AW890" s="14" t="s">
        <v>29</v>
      </c>
      <c r="AX890" s="14" t="s">
        <v>74</v>
      </c>
      <c r="AY890" s="193" t="s">
        <v>258</v>
      </c>
    </row>
    <row r="891" spans="1:65" s="14" customFormat="1" ht="11.25">
      <c r="B891" s="192"/>
      <c r="D891" s="185" t="s">
        <v>266</v>
      </c>
      <c r="E891" s="193" t="s">
        <v>1</v>
      </c>
      <c r="F891" s="194" t="s">
        <v>1232</v>
      </c>
      <c r="H891" s="195">
        <v>12.2</v>
      </c>
      <c r="I891" s="196"/>
      <c r="L891" s="192"/>
      <c r="M891" s="197"/>
      <c r="N891" s="198"/>
      <c r="O891" s="198"/>
      <c r="P891" s="198"/>
      <c r="Q891" s="198"/>
      <c r="R891" s="198"/>
      <c r="S891" s="198"/>
      <c r="T891" s="199"/>
      <c r="AT891" s="193" t="s">
        <v>266</v>
      </c>
      <c r="AU891" s="193" t="s">
        <v>89</v>
      </c>
      <c r="AV891" s="14" t="s">
        <v>89</v>
      </c>
      <c r="AW891" s="14" t="s">
        <v>29</v>
      </c>
      <c r="AX891" s="14" t="s">
        <v>74</v>
      </c>
      <c r="AY891" s="193" t="s">
        <v>258</v>
      </c>
    </row>
    <row r="892" spans="1:65" s="14" customFormat="1" ht="11.25">
      <c r="B892" s="192"/>
      <c r="D892" s="185" t="s">
        <v>266</v>
      </c>
      <c r="E892" s="193" t="s">
        <v>1</v>
      </c>
      <c r="F892" s="194" t="s">
        <v>1233</v>
      </c>
      <c r="H892" s="195">
        <v>14.86</v>
      </c>
      <c r="I892" s="196"/>
      <c r="L892" s="192"/>
      <c r="M892" s="197"/>
      <c r="N892" s="198"/>
      <c r="O892" s="198"/>
      <c r="P892" s="198"/>
      <c r="Q892" s="198"/>
      <c r="R892" s="198"/>
      <c r="S892" s="198"/>
      <c r="T892" s="199"/>
      <c r="AT892" s="193" t="s">
        <v>266</v>
      </c>
      <c r="AU892" s="193" t="s">
        <v>89</v>
      </c>
      <c r="AV892" s="14" t="s">
        <v>89</v>
      </c>
      <c r="AW892" s="14" t="s">
        <v>29</v>
      </c>
      <c r="AX892" s="14" t="s">
        <v>74</v>
      </c>
      <c r="AY892" s="193" t="s">
        <v>258</v>
      </c>
    </row>
    <row r="893" spans="1:65" s="14" customFormat="1" ht="11.25">
      <c r="B893" s="192"/>
      <c r="D893" s="185" t="s">
        <v>266</v>
      </c>
      <c r="E893" s="193" t="s">
        <v>1</v>
      </c>
      <c r="F893" s="194" t="s">
        <v>1234</v>
      </c>
      <c r="H893" s="195">
        <v>11.96</v>
      </c>
      <c r="I893" s="196"/>
      <c r="L893" s="192"/>
      <c r="M893" s="197"/>
      <c r="N893" s="198"/>
      <c r="O893" s="198"/>
      <c r="P893" s="198"/>
      <c r="Q893" s="198"/>
      <c r="R893" s="198"/>
      <c r="S893" s="198"/>
      <c r="T893" s="199"/>
      <c r="AT893" s="193" t="s">
        <v>266</v>
      </c>
      <c r="AU893" s="193" t="s">
        <v>89</v>
      </c>
      <c r="AV893" s="14" t="s">
        <v>89</v>
      </c>
      <c r="AW893" s="14" t="s">
        <v>29</v>
      </c>
      <c r="AX893" s="14" t="s">
        <v>74</v>
      </c>
      <c r="AY893" s="193" t="s">
        <v>258</v>
      </c>
    </row>
    <row r="894" spans="1:65" s="14" customFormat="1" ht="11.25">
      <c r="B894" s="192"/>
      <c r="D894" s="185" t="s">
        <v>266</v>
      </c>
      <c r="E894" s="193" t="s">
        <v>1</v>
      </c>
      <c r="F894" s="194" t="s">
        <v>1235</v>
      </c>
      <c r="H894" s="195">
        <v>12.7</v>
      </c>
      <c r="I894" s="196"/>
      <c r="L894" s="192"/>
      <c r="M894" s="197"/>
      <c r="N894" s="198"/>
      <c r="O894" s="198"/>
      <c r="P894" s="198"/>
      <c r="Q894" s="198"/>
      <c r="R894" s="198"/>
      <c r="S894" s="198"/>
      <c r="T894" s="199"/>
      <c r="AT894" s="193" t="s">
        <v>266</v>
      </c>
      <c r="AU894" s="193" t="s">
        <v>89</v>
      </c>
      <c r="AV894" s="14" t="s">
        <v>89</v>
      </c>
      <c r="AW894" s="14" t="s">
        <v>29</v>
      </c>
      <c r="AX894" s="14" t="s">
        <v>74</v>
      </c>
      <c r="AY894" s="193" t="s">
        <v>258</v>
      </c>
    </row>
    <row r="895" spans="1:65" s="14" customFormat="1" ht="11.25">
      <c r="B895" s="192"/>
      <c r="D895" s="185" t="s">
        <v>266</v>
      </c>
      <c r="E895" s="193" t="s">
        <v>1</v>
      </c>
      <c r="F895" s="194" t="s">
        <v>1236</v>
      </c>
      <c r="H895" s="195">
        <v>7.4</v>
      </c>
      <c r="I895" s="196"/>
      <c r="L895" s="192"/>
      <c r="M895" s="197"/>
      <c r="N895" s="198"/>
      <c r="O895" s="198"/>
      <c r="P895" s="198"/>
      <c r="Q895" s="198"/>
      <c r="R895" s="198"/>
      <c r="S895" s="198"/>
      <c r="T895" s="199"/>
      <c r="AT895" s="193" t="s">
        <v>266</v>
      </c>
      <c r="AU895" s="193" t="s">
        <v>89</v>
      </c>
      <c r="AV895" s="14" t="s">
        <v>89</v>
      </c>
      <c r="AW895" s="14" t="s">
        <v>29</v>
      </c>
      <c r="AX895" s="14" t="s">
        <v>74</v>
      </c>
      <c r="AY895" s="193" t="s">
        <v>258</v>
      </c>
    </row>
    <row r="896" spans="1:65" s="14" customFormat="1" ht="11.25">
      <c r="B896" s="192"/>
      <c r="D896" s="185" t="s">
        <v>266</v>
      </c>
      <c r="E896" s="193" t="s">
        <v>1</v>
      </c>
      <c r="F896" s="194" t="s">
        <v>1237</v>
      </c>
      <c r="H896" s="195">
        <v>10.86</v>
      </c>
      <c r="I896" s="196"/>
      <c r="L896" s="192"/>
      <c r="M896" s="197"/>
      <c r="N896" s="198"/>
      <c r="O896" s="198"/>
      <c r="P896" s="198"/>
      <c r="Q896" s="198"/>
      <c r="R896" s="198"/>
      <c r="S896" s="198"/>
      <c r="T896" s="199"/>
      <c r="AT896" s="193" t="s">
        <v>266</v>
      </c>
      <c r="AU896" s="193" t="s">
        <v>89</v>
      </c>
      <c r="AV896" s="14" t="s">
        <v>89</v>
      </c>
      <c r="AW896" s="14" t="s">
        <v>29</v>
      </c>
      <c r="AX896" s="14" t="s">
        <v>74</v>
      </c>
      <c r="AY896" s="193" t="s">
        <v>258</v>
      </c>
    </row>
    <row r="897" spans="1:65" s="14" customFormat="1" ht="11.25">
      <c r="B897" s="192"/>
      <c r="D897" s="185" t="s">
        <v>266</v>
      </c>
      <c r="E897" s="193" t="s">
        <v>1</v>
      </c>
      <c r="F897" s="194" t="s">
        <v>1238</v>
      </c>
      <c r="H897" s="195">
        <v>4.9800000000000004</v>
      </c>
      <c r="I897" s="196"/>
      <c r="L897" s="192"/>
      <c r="M897" s="197"/>
      <c r="N897" s="198"/>
      <c r="O897" s="198"/>
      <c r="P897" s="198"/>
      <c r="Q897" s="198"/>
      <c r="R897" s="198"/>
      <c r="S897" s="198"/>
      <c r="T897" s="199"/>
      <c r="AT897" s="193" t="s">
        <v>266</v>
      </c>
      <c r="AU897" s="193" t="s">
        <v>89</v>
      </c>
      <c r="AV897" s="14" t="s">
        <v>89</v>
      </c>
      <c r="AW897" s="14" t="s">
        <v>29</v>
      </c>
      <c r="AX897" s="14" t="s">
        <v>74</v>
      </c>
      <c r="AY897" s="193" t="s">
        <v>258</v>
      </c>
    </row>
    <row r="898" spans="1:65" s="14" customFormat="1" ht="11.25">
      <c r="B898" s="192"/>
      <c r="D898" s="185" t="s">
        <v>266</v>
      </c>
      <c r="E898" s="193" t="s">
        <v>1</v>
      </c>
      <c r="F898" s="194" t="s">
        <v>1239</v>
      </c>
      <c r="H898" s="195">
        <v>5.1319999999999997</v>
      </c>
      <c r="I898" s="196"/>
      <c r="L898" s="192"/>
      <c r="M898" s="197"/>
      <c r="N898" s="198"/>
      <c r="O898" s="198"/>
      <c r="P898" s="198"/>
      <c r="Q898" s="198"/>
      <c r="R898" s="198"/>
      <c r="S898" s="198"/>
      <c r="T898" s="199"/>
      <c r="AT898" s="193" t="s">
        <v>266</v>
      </c>
      <c r="AU898" s="193" t="s">
        <v>89</v>
      </c>
      <c r="AV898" s="14" t="s">
        <v>89</v>
      </c>
      <c r="AW898" s="14" t="s">
        <v>29</v>
      </c>
      <c r="AX898" s="14" t="s">
        <v>74</v>
      </c>
      <c r="AY898" s="193" t="s">
        <v>258</v>
      </c>
    </row>
    <row r="899" spans="1:65" s="14" customFormat="1" ht="11.25">
      <c r="B899" s="192"/>
      <c r="D899" s="185" t="s">
        <v>266</v>
      </c>
      <c r="E899" s="193" t="s">
        <v>1</v>
      </c>
      <c r="F899" s="194" t="s">
        <v>1240</v>
      </c>
      <c r="H899" s="195">
        <v>14.79</v>
      </c>
      <c r="I899" s="196"/>
      <c r="L899" s="192"/>
      <c r="M899" s="197"/>
      <c r="N899" s="198"/>
      <c r="O899" s="198"/>
      <c r="P899" s="198"/>
      <c r="Q899" s="198"/>
      <c r="R899" s="198"/>
      <c r="S899" s="198"/>
      <c r="T899" s="199"/>
      <c r="AT899" s="193" t="s">
        <v>266</v>
      </c>
      <c r="AU899" s="193" t="s">
        <v>89</v>
      </c>
      <c r="AV899" s="14" t="s">
        <v>89</v>
      </c>
      <c r="AW899" s="14" t="s">
        <v>29</v>
      </c>
      <c r="AX899" s="14" t="s">
        <v>74</v>
      </c>
      <c r="AY899" s="193" t="s">
        <v>258</v>
      </c>
    </row>
    <row r="900" spans="1:65" s="15" customFormat="1" ht="11.25">
      <c r="B900" s="200"/>
      <c r="D900" s="185" t="s">
        <v>266</v>
      </c>
      <c r="E900" s="201" t="s">
        <v>1</v>
      </c>
      <c r="F900" s="202" t="s">
        <v>280</v>
      </c>
      <c r="H900" s="203">
        <v>119.97199999999999</v>
      </c>
      <c r="I900" s="204"/>
      <c r="L900" s="200"/>
      <c r="M900" s="205"/>
      <c r="N900" s="206"/>
      <c r="O900" s="206"/>
      <c r="P900" s="206"/>
      <c r="Q900" s="206"/>
      <c r="R900" s="206"/>
      <c r="S900" s="206"/>
      <c r="T900" s="207"/>
      <c r="AT900" s="201" t="s">
        <v>266</v>
      </c>
      <c r="AU900" s="201" t="s">
        <v>89</v>
      </c>
      <c r="AV900" s="15" t="s">
        <v>264</v>
      </c>
      <c r="AW900" s="15" t="s">
        <v>29</v>
      </c>
      <c r="AX900" s="15" t="s">
        <v>82</v>
      </c>
      <c r="AY900" s="201" t="s">
        <v>258</v>
      </c>
    </row>
    <row r="901" spans="1:65" s="2" customFormat="1" ht="36" customHeight="1">
      <c r="A901" s="33"/>
      <c r="B901" s="169"/>
      <c r="C901" s="170" t="s">
        <v>1241</v>
      </c>
      <c r="D901" s="170" t="s">
        <v>260</v>
      </c>
      <c r="E901" s="171" t="s">
        <v>1242</v>
      </c>
      <c r="F901" s="172" t="s">
        <v>1243</v>
      </c>
      <c r="G901" s="173" t="s">
        <v>263</v>
      </c>
      <c r="H901" s="174">
        <v>116.3</v>
      </c>
      <c r="I901" s="175"/>
      <c r="J901" s="174">
        <f>ROUND(I901*H901,3)</f>
        <v>0</v>
      </c>
      <c r="K901" s="176"/>
      <c r="L901" s="34"/>
      <c r="M901" s="177" t="s">
        <v>1</v>
      </c>
      <c r="N901" s="178" t="s">
        <v>40</v>
      </c>
      <c r="O901" s="59"/>
      <c r="P901" s="179">
        <f>O901*H901</f>
        <v>0</v>
      </c>
      <c r="Q901" s="179">
        <v>0</v>
      </c>
      <c r="R901" s="179">
        <f>Q901*H901</f>
        <v>0</v>
      </c>
      <c r="S901" s="179">
        <v>6.5000000000000002E-2</v>
      </c>
      <c r="T901" s="180">
        <f>S901*H901</f>
        <v>7.5594999999999999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81" t="s">
        <v>264</v>
      </c>
      <c r="AT901" s="181" t="s">
        <v>260</v>
      </c>
      <c r="AU901" s="181" t="s">
        <v>89</v>
      </c>
      <c r="AY901" s="18" t="s">
        <v>258</v>
      </c>
      <c r="BE901" s="182">
        <f>IF(N901="základná",J901,0)</f>
        <v>0</v>
      </c>
      <c r="BF901" s="182">
        <f>IF(N901="znížená",J901,0)</f>
        <v>0</v>
      </c>
      <c r="BG901" s="182">
        <f>IF(N901="zákl. prenesená",J901,0)</f>
        <v>0</v>
      </c>
      <c r="BH901" s="182">
        <f>IF(N901="zníž. prenesená",J901,0)</f>
        <v>0</v>
      </c>
      <c r="BI901" s="182">
        <f>IF(N901="nulová",J901,0)</f>
        <v>0</v>
      </c>
      <c r="BJ901" s="18" t="s">
        <v>89</v>
      </c>
      <c r="BK901" s="183">
        <f>ROUND(I901*H901,3)</f>
        <v>0</v>
      </c>
      <c r="BL901" s="18" t="s">
        <v>264</v>
      </c>
      <c r="BM901" s="181" t="s">
        <v>1244</v>
      </c>
    </row>
    <row r="902" spans="1:65" s="13" customFormat="1" ht="11.25">
      <c r="B902" s="184"/>
      <c r="D902" s="185" t="s">
        <v>266</v>
      </c>
      <c r="E902" s="186" t="s">
        <v>1</v>
      </c>
      <c r="F902" s="187" t="s">
        <v>1213</v>
      </c>
      <c r="H902" s="186" t="s">
        <v>1</v>
      </c>
      <c r="I902" s="188"/>
      <c r="L902" s="184"/>
      <c r="M902" s="189"/>
      <c r="N902" s="190"/>
      <c r="O902" s="190"/>
      <c r="P902" s="190"/>
      <c r="Q902" s="190"/>
      <c r="R902" s="190"/>
      <c r="S902" s="190"/>
      <c r="T902" s="191"/>
      <c r="AT902" s="186" t="s">
        <v>266</v>
      </c>
      <c r="AU902" s="186" t="s">
        <v>89</v>
      </c>
      <c r="AV902" s="13" t="s">
        <v>82</v>
      </c>
      <c r="AW902" s="13" t="s">
        <v>29</v>
      </c>
      <c r="AX902" s="13" t="s">
        <v>74</v>
      </c>
      <c r="AY902" s="186" t="s">
        <v>258</v>
      </c>
    </row>
    <row r="903" spans="1:65" s="14" customFormat="1" ht="11.25">
      <c r="B903" s="192"/>
      <c r="D903" s="185" t="s">
        <v>266</v>
      </c>
      <c r="E903" s="193" t="s">
        <v>1</v>
      </c>
      <c r="F903" s="194" t="s">
        <v>1245</v>
      </c>
      <c r="H903" s="195">
        <v>6.218</v>
      </c>
      <c r="I903" s="196"/>
      <c r="L903" s="192"/>
      <c r="M903" s="197"/>
      <c r="N903" s="198"/>
      <c r="O903" s="198"/>
      <c r="P903" s="198"/>
      <c r="Q903" s="198"/>
      <c r="R903" s="198"/>
      <c r="S903" s="198"/>
      <c r="T903" s="199"/>
      <c r="AT903" s="193" t="s">
        <v>266</v>
      </c>
      <c r="AU903" s="193" t="s">
        <v>89</v>
      </c>
      <c r="AV903" s="14" t="s">
        <v>89</v>
      </c>
      <c r="AW903" s="14" t="s">
        <v>29</v>
      </c>
      <c r="AX903" s="14" t="s">
        <v>74</v>
      </c>
      <c r="AY903" s="193" t="s">
        <v>258</v>
      </c>
    </row>
    <row r="904" spans="1:65" s="14" customFormat="1" ht="11.25">
      <c r="B904" s="192"/>
      <c r="D904" s="185" t="s">
        <v>266</v>
      </c>
      <c r="E904" s="193" t="s">
        <v>1</v>
      </c>
      <c r="F904" s="194" t="s">
        <v>1246</v>
      </c>
      <c r="H904" s="195">
        <v>8.8829999999999991</v>
      </c>
      <c r="I904" s="196"/>
      <c r="L904" s="192"/>
      <c r="M904" s="197"/>
      <c r="N904" s="198"/>
      <c r="O904" s="198"/>
      <c r="P904" s="198"/>
      <c r="Q904" s="198"/>
      <c r="R904" s="198"/>
      <c r="S904" s="198"/>
      <c r="T904" s="199"/>
      <c r="AT904" s="193" t="s">
        <v>266</v>
      </c>
      <c r="AU904" s="193" t="s">
        <v>89</v>
      </c>
      <c r="AV904" s="14" t="s">
        <v>89</v>
      </c>
      <c r="AW904" s="14" t="s">
        <v>29</v>
      </c>
      <c r="AX904" s="14" t="s">
        <v>74</v>
      </c>
      <c r="AY904" s="193" t="s">
        <v>258</v>
      </c>
    </row>
    <row r="905" spans="1:65" s="13" customFormat="1" ht="11.25">
      <c r="B905" s="184"/>
      <c r="D905" s="185" t="s">
        <v>266</v>
      </c>
      <c r="E905" s="186" t="s">
        <v>1</v>
      </c>
      <c r="F905" s="187" t="s">
        <v>1216</v>
      </c>
      <c r="H905" s="186" t="s">
        <v>1</v>
      </c>
      <c r="I905" s="188"/>
      <c r="L905" s="184"/>
      <c r="M905" s="189"/>
      <c r="N905" s="190"/>
      <c r="O905" s="190"/>
      <c r="P905" s="190"/>
      <c r="Q905" s="190"/>
      <c r="R905" s="190"/>
      <c r="S905" s="190"/>
      <c r="T905" s="191"/>
      <c r="AT905" s="186" t="s">
        <v>266</v>
      </c>
      <c r="AU905" s="186" t="s">
        <v>89</v>
      </c>
      <c r="AV905" s="13" t="s">
        <v>82</v>
      </c>
      <c r="AW905" s="13" t="s">
        <v>29</v>
      </c>
      <c r="AX905" s="13" t="s">
        <v>74</v>
      </c>
      <c r="AY905" s="186" t="s">
        <v>258</v>
      </c>
    </row>
    <row r="906" spans="1:65" s="14" customFormat="1" ht="11.25">
      <c r="B906" s="192"/>
      <c r="D906" s="185" t="s">
        <v>266</v>
      </c>
      <c r="E906" s="193" t="s">
        <v>1</v>
      </c>
      <c r="F906" s="194" t="s">
        <v>1247</v>
      </c>
      <c r="H906" s="195">
        <v>3.04</v>
      </c>
      <c r="I906" s="196"/>
      <c r="L906" s="192"/>
      <c r="M906" s="197"/>
      <c r="N906" s="198"/>
      <c r="O906" s="198"/>
      <c r="P906" s="198"/>
      <c r="Q906" s="198"/>
      <c r="R906" s="198"/>
      <c r="S906" s="198"/>
      <c r="T906" s="199"/>
      <c r="AT906" s="193" t="s">
        <v>266</v>
      </c>
      <c r="AU906" s="193" t="s">
        <v>89</v>
      </c>
      <c r="AV906" s="14" t="s">
        <v>89</v>
      </c>
      <c r="AW906" s="14" t="s">
        <v>29</v>
      </c>
      <c r="AX906" s="14" t="s">
        <v>74</v>
      </c>
      <c r="AY906" s="193" t="s">
        <v>258</v>
      </c>
    </row>
    <row r="907" spans="1:65" s="14" customFormat="1" ht="11.25">
      <c r="B907" s="192"/>
      <c r="D907" s="185" t="s">
        <v>266</v>
      </c>
      <c r="E907" s="193" t="s">
        <v>1</v>
      </c>
      <c r="F907" s="194" t="s">
        <v>1248</v>
      </c>
      <c r="H907" s="195">
        <v>1.5</v>
      </c>
      <c r="I907" s="196"/>
      <c r="L907" s="192"/>
      <c r="M907" s="197"/>
      <c r="N907" s="198"/>
      <c r="O907" s="198"/>
      <c r="P907" s="198"/>
      <c r="Q907" s="198"/>
      <c r="R907" s="198"/>
      <c r="S907" s="198"/>
      <c r="T907" s="199"/>
      <c r="AT907" s="193" t="s">
        <v>266</v>
      </c>
      <c r="AU907" s="193" t="s">
        <v>89</v>
      </c>
      <c r="AV907" s="14" t="s">
        <v>89</v>
      </c>
      <c r="AW907" s="14" t="s">
        <v>29</v>
      </c>
      <c r="AX907" s="14" t="s">
        <v>74</v>
      </c>
      <c r="AY907" s="193" t="s">
        <v>258</v>
      </c>
    </row>
    <row r="908" spans="1:65" s="14" customFormat="1" ht="11.25">
      <c r="B908" s="192"/>
      <c r="D908" s="185" t="s">
        <v>266</v>
      </c>
      <c r="E908" s="193" t="s">
        <v>1</v>
      </c>
      <c r="F908" s="194" t="s">
        <v>1249</v>
      </c>
      <c r="H908" s="195">
        <v>0.10100000000000001</v>
      </c>
      <c r="I908" s="196"/>
      <c r="L908" s="192"/>
      <c r="M908" s="197"/>
      <c r="N908" s="198"/>
      <c r="O908" s="198"/>
      <c r="P908" s="198"/>
      <c r="Q908" s="198"/>
      <c r="R908" s="198"/>
      <c r="S908" s="198"/>
      <c r="T908" s="199"/>
      <c r="AT908" s="193" t="s">
        <v>266</v>
      </c>
      <c r="AU908" s="193" t="s">
        <v>89</v>
      </c>
      <c r="AV908" s="14" t="s">
        <v>89</v>
      </c>
      <c r="AW908" s="14" t="s">
        <v>29</v>
      </c>
      <c r="AX908" s="14" t="s">
        <v>74</v>
      </c>
      <c r="AY908" s="193" t="s">
        <v>258</v>
      </c>
    </row>
    <row r="909" spans="1:65" s="13" customFormat="1" ht="11.25">
      <c r="B909" s="184"/>
      <c r="D909" s="185" t="s">
        <v>266</v>
      </c>
      <c r="E909" s="186" t="s">
        <v>1</v>
      </c>
      <c r="F909" s="187" t="s">
        <v>1250</v>
      </c>
      <c r="H909" s="186" t="s">
        <v>1</v>
      </c>
      <c r="I909" s="188"/>
      <c r="L909" s="184"/>
      <c r="M909" s="189"/>
      <c r="N909" s="190"/>
      <c r="O909" s="190"/>
      <c r="P909" s="190"/>
      <c r="Q909" s="190"/>
      <c r="R909" s="190"/>
      <c r="S909" s="190"/>
      <c r="T909" s="191"/>
      <c r="AT909" s="186" t="s">
        <v>266</v>
      </c>
      <c r="AU909" s="186" t="s">
        <v>89</v>
      </c>
      <c r="AV909" s="13" t="s">
        <v>82</v>
      </c>
      <c r="AW909" s="13" t="s">
        <v>29</v>
      </c>
      <c r="AX909" s="13" t="s">
        <v>74</v>
      </c>
      <c r="AY909" s="186" t="s">
        <v>258</v>
      </c>
    </row>
    <row r="910" spans="1:65" s="14" customFormat="1" ht="11.25">
      <c r="B910" s="192"/>
      <c r="D910" s="185" t="s">
        <v>266</v>
      </c>
      <c r="E910" s="193" t="s">
        <v>1</v>
      </c>
      <c r="F910" s="194" t="s">
        <v>1251</v>
      </c>
      <c r="H910" s="195">
        <v>3.73</v>
      </c>
      <c r="I910" s="196"/>
      <c r="L910" s="192"/>
      <c r="M910" s="197"/>
      <c r="N910" s="198"/>
      <c r="O910" s="198"/>
      <c r="P910" s="198"/>
      <c r="Q910" s="198"/>
      <c r="R910" s="198"/>
      <c r="S910" s="198"/>
      <c r="T910" s="199"/>
      <c r="AT910" s="193" t="s">
        <v>266</v>
      </c>
      <c r="AU910" s="193" t="s">
        <v>89</v>
      </c>
      <c r="AV910" s="14" t="s">
        <v>89</v>
      </c>
      <c r="AW910" s="14" t="s">
        <v>29</v>
      </c>
      <c r="AX910" s="14" t="s">
        <v>74</v>
      </c>
      <c r="AY910" s="193" t="s">
        <v>258</v>
      </c>
    </row>
    <row r="911" spans="1:65" s="14" customFormat="1" ht="11.25">
      <c r="B911" s="192"/>
      <c r="D911" s="185" t="s">
        <v>266</v>
      </c>
      <c r="E911" s="193" t="s">
        <v>1</v>
      </c>
      <c r="F911" s="194" t="s">
        <v>1252</v>
      </c>
      <c r="H911" s="195">
        <v>11.744999999999999</v>
      </c>
      <c r="I911" s="196"/>
      <c r="L911" s="192"/>
      <c r="M911" s="197"/>
      <c r="N911" s="198"/>
      <c r="O911" s="198"/>
      <c r="P911" s="198"/>
      <c r="Q911" s="198"/>
      <c r="R911" s="198"/>
      <c r="S911" s="198"/>
      <c r="T911" s="199"/>
      <c r="AT911" s="193" t="s">
        <v>266</v>
      </c>
      <c r="AU911" s="193" t="s">
        <v>89</v>
      </c>
      <c r="AV911" s="14" t="s">
        <v>89</v>
      </c>
      <c r="AW911" s="14" t="s">
        <v>29</v>
      </c>
      <c r="AX911" s="14" t="s">
        <v>74</v>
      </c>
      <c r="AY911" s="193" t="s">
        <v>258</v>
      </c>
    </row>
    <row r="912" spans="1:65" s="14" customFormat="1" ht="11.25">
      <c r="B912" s="192"/>
      <c r="D912" s="185" t="s">
        <v>266</v>
      </c>
      <c r="E912" s="193" t="s">
        <v>1</v>
      </c>
      <c r="F912" s="194" t="s">
        <v>1253</v>
      </c>
      <c r="H912" s="195">
        <v>3.927</v>
      </c>
      <c r="I912" s="196"/>
      <c r="L912" s="192"/>
      <c r="M912" s="197"/>
      <c r="N912" s="198"/>
      <c r="O912" s="198"/>
      <c r="P912" s="198"/>
      <c r="Q912" s="198"/>
      <c r="R912" s="198"/>
      <c r="S912" s="198"/>
      <c r="T912" s="199"/>
      <c r="AT912" s="193" t="s">
        <v>266</v>
      </c>
      <c r="AU912" s="193" t="s">
        <v>89</v>
      </c>
      <c r="AV912" s="14" t="s">
        <v>89</v>
      </c>
      <c r="AW912" s="14" t="s">
        <v>29</v>
      </c>
      <c r="AX912" s="14" t="s">
        <v>74</v>
      </c>
      <c r="AY912" s="193" t="s">
        <v>258</v>
      </c>
    </row>
    <row r="913" spans="1:65" s="14" customFormat="1" ht="11.25">
      <c r="B913" s="192"/>
      <c r="D913" s="185" t="s">
        <v>266</v>
      </c>
      <c r="E913" s="193" t="s">
        <v>1</v>
      </c>
      <c r="F913" s="194" t="s">
        <v>1254</v>
      </c>
      <c r="H913" s="195">
        <v>9.9949999999999992</v>
      </c>
      <c r="I913" s="196"/>
      <c r="L913" s="192"/>
      <c r="M913" s="197"/>
      <c r="N913" s="198"/>
      <c r="O913" s="198"/>
      <c r="P913" s="198"/>
      <c r="Q913" s="198"/>
      <c r="R913" s="198"/>
      <c r="S913" s="198"/>
      <c r="T913" s="199"/>
      <c r="AT913" s="193" t="s">
        <v>266</v>
      </c>
      <c r="AU913" s="193" t="s">
        <v>89</v>
      </c>
      <c r="AV913" s="14" t="s">
        <v>89</v>
      </c>
      <c r="AW913" s="14" t="s">
        <v>29</v>
      </c>
      <c r="AX913" s="14" t="s">
        <v>74</v>
      </c>
      <c r="AY913" s="193" t="s">
        <v>258</v>
      </c>
    </row>
    <row r="914" spans="1:65" s="14" customFormat="1" ht="11.25">
      <c r="B914" s="192"/>
      <c r="D914" s="185" t="s">
        <v>266</v>
      </c>
      <c r="E914" s="193" t="s">
        <v>1</v>
      </c>
      <c r="F914" s="194" t="s">
        <v>1255</v>
      </c>
      <c r="H914" s="195">
        <v>1.5549999999999999</v>
      </c>
      <c r="I914" s="196"/>
      <c r="L914" s="192"/>
      <c r="M914" s="197"/>
      <c r="N914" s="198"/>
      <c r="O914" s="198"/>
      <c r="P914" s="198"/>
      <c r="Q914" s="198"/>
      <c r="R914" s="198"/>
      <c r="S914" s="198"/>
      <c r="T914" s="199"/>
      <c r="AT914" s="193" t="s">
        <v>266</v>
      </c>
      <c r="AU914" s="193" t="s">
        <v>89</v>
      </c>
      <c r="AV914" s="14" t="s">
        <v>89</v>
      </c>
      <c r="AW914" s="14" t="s">
        <v>29</v>
      </c>
      <c r="AX914" s="14" t="s">
        <v>74</v>
      </c>
      <c r="AY914" s="193" t="s">
        <v>258</v>
      </c>
    </row>
    <row r="915" spans="1:65" s="14" customFormat="1" ht="11.25">
      <c r="B915" s="192"/>
      <c r="D915" s="185" t="s">
        <v>266</v>
      </c>
      <c r="E915" s="193" t="s">
        <v>1</v>
      </c>
      <c r="F915" s="194" t="s">
        <v>1256</v>
      </c>
      <c r="H915" s="195">
        <v>1.3680000000000001</v>
      </c>
      <c r="I915" s="196"/>
      <c r="L915" s="192"/>
      <c r="M915" s="197"/>
      <c r="N915" s="198"/>
      <c r="O915" s="198"/>
      <c r="P915" s="198"/>
      <c r="Q915" s="198"/>
      <c r="R915" s="198"/>
      <c r="S915" s="198"/>
      <c r="T915" s="199"/>
      <c r="AT915" s="193" t="s">
        <v>266</v>
      </c>
      <c r="AU915" s="193" t="s">
        <v>89</v>
      </c>
      <c r="AV915" s="14" t="s">
        <v>89</v>
      </c>
      <c r="AW915" s="14" t="s">
        <v>29</v>
      </c>
      <c r="AX915" s="14" t="s">
        <v>74</v>
      </c>
      <c r="AY915" s="193" t="s">
        <v>258</v>
      </c>
    </row>
    <row r="916" spans="1:65" s="14" customFormat="1" ht="11.25">
      <c r="B916" s="192"/>
      <c r="D916" s="185" t="s">
        <v>266</v>
      </c>
      <c r="E916" s="193" t="s">
        <v>1</v>
      </c>
      <c r="F916" s="194" t="s">
        <v>1257</v>
      </c>
      <c r="H916" s="195">
        <v>1.302</v>
      </c>
      <c r="I916" s="196"/>
      <c r="L916" s="192"/>
      <c r="M916" s="197"/>
      <c r="N916" s="198"/>
      <c r="O916" s="198"/>
      <c r="P916" s="198"/>
      <c r="Q916" s="198"/>
      <c r="R916" s="198"/>
      <c r="S916" s="198"/>
      <c r="T916" s="199"/>
      <c r="AT916" s="193" t="s">
        <v>266</v>
      </c>
      <c r="AU916" s="193" t="s">
        <v>89</v>
      </c>
      <c r="AV916" s="14" t="s">
        <v>89</v>
      </c>
      <c r="AW916" s="14" t="s">
        <v>29</v>
      </c>
      <c r="AX916" s="14" t="s">
        <v>74</v>
      </c>
      <c r="AY916" s="193" t="s">
        <v>258</v>
      </c>
    </row>
    <row r="917" spans="1:65" s="14" customFormat="1" ht="11.25">
      <c r="B917" s="192"/>
      <c r="D917" s="185" t="s">
        <v>266</v>
      </c>
      <c r="E917" s="193" t="s">
        <v>1</v>
      </c>
      <c r="F917" s="194" t="s">
        <v>1258</v>
      </c>
      <c r="H917" s="195">
        <v>2.9969999999999999</v>
      </c>
      <c r="I917" s="196"/>
      <c r="L917" s="192"/>
      <c r="M917" s="197"/>
      <c r="N917" s="198"/>
      <c r="O917" s="198"/>
      <c r="P917" s="198"/>
      <c r="Q917" s="198"/>
      <c r="R917" s="198"/>
      <c r="S917" s="198"/>
      <c r="T917" s="199"/>
      <c r="AT917" s="193" t="s">
        <v>266</v>
      </c>
      <c r="AU917" s="193" t="s">
        <v>89</v>
      </c>
      <c r="AV917" s="14" t="s">
        <v>89</v>
      </c>
      <c r="AW917" s="14" t="s">
        <v>29</v>
      </c>
      <c r="AX917" s="14" t="s">
        <v>74</v>
      </c>
      <c r="AY917" s="193" t="s">
        <v>258</v>
      </c>
    </row>
    <row r="918" spans="1:65" s="13" customFormat="1" ht="11.25">
      <c r="B918" s="184"/>
      <c r="D918" s="185" t="s">
        <v>266</v>
      </c>
      <c r="E918" s="186" t="s">
        <v>1</v>
      </c>
      <c r="F918" s="187" t="s">
        <v>1259</v>
      </c>
      <c r="H918" s="186" t="s">
        <v>1</v>
      </c>
      <c r="I918" s="188"/>
      <c r="L918" s="184"/>
      <c r="M918" s="189"/>
      <c r="N918" s="190"/>
      <c r="O918" s="190"/>
      <c r="P918" s="190"/>
      <c r="Q918" s="190"/>
      <c r="R918" s="190"/>
      <c r="S918" s="190"/>
      <c r="T918" s="191"/>
      <c r="AT918" s="186" t="s">
        <v>266</v>
      </c>
      <c r="AU918" s="186" t="s">
        <v>89</v>
      </c>
      <c r="AV918" s="13" t="s">
        <v>82</v>
      </c>
      <c r="AW918" s="13" t="s">
        <v>29</v>
      </c>
      <c r="AX918" s="13" t="s">
        <v>74</v>
      </c>
      <c r="AY918" s="186" t="s">
        <v>258</v>
      </c>
    </row>
    <row r="919" spans="1:65" s="14" customFormat="1" ht="11.25">
      <c r="B919" s="192"/>
      <c r="D919" s="185" t="s">
        <v>266</v>
      </c>
      <c r="E919" s="193" t="s">
        <v>1</v>
      </c>
      <c r="F919" s="194" t="s">
        <v>1260</v>
      </c>
      <c r="H919" s="195">
        <v>4.8159999999999998</v>
      </c>
      <c r="I919" s="196"/>
      <c r="L919" s="192"/>
      <c r="M919" s="197"/>
      <c r="N919" s="198"/>
      <c r="O919" s="198"/>
      <c r="P919" s="198"/>
      <c r="Q919" s="198"/>
      <c r="R919" s="198"/>
      <c r="S919" s="198"/>
      <c r="T919" s="199"/>
      <c r="AT919" s="193" t="s">
        <v>266</v>
      </c>
      <c r="AU919" s="193" t="s">
        <v>89</v>
      </c>
      <c r="AV919" s="14" t="s">
        <v>89</v>
      </c>
      <c r="AW919" s="14" t="s">
        <v>29</v>
      </c>
      <c r="AX919" s="14" t="s">
        <v>74</v>
      </c>
      <c r="AY919" s="193" t="s">
        <v>258</v>
      </c>
    </row>
    <row r="920" spans="1:65" s="14" customFormat="1" ht="11.25">
      <c r="B920" s="192"/>
      <c r="D920" s="185" t="s">
        <v>266</v>
      </c>
      <c r="E920" s="193" t="s">
        <v>1</v>
      </c>
      <c r="F920" s="194" t="s">
        <v>1261</v>
      </c>
      <c r="H920" s="195">
        <v>7.85</v>
      </c>
      <c r="I920" s="196"/>
      <c r="L920" s="192"/>
      <c r="M920" s="197"/>
      <c r="N920" s="198"/>
      <c r="O920" s="198"/>
      <c r="P920" s="198"/>
      <c r="Q920" s="198"/>
      <c r="R920" s="198"/>
      <c r="S920" s="198"/>
      <c r="T920" s="199"/>
      <c r="AT920" s="193" t="s">
        <v>266</v>
      </c>
      <c r="AU920" s="193" t="s">
        <v>89</v>
      </c>
      <c r="AV920" s="14" t="s">
        <v>89</v>
      </c>
      <c r="AW920" s="14" t="s">
        <v>29</v>
      </c>
      <c r="AX920" s="14" t="s">
        <v>74</v>
      </c>
      <c r="AY920" s="193" t="s">
        <v>258</v>
      </c>
    </row>
    <row r="921" spans="1:65" s="14" customFormat="1" ht="11.25">
      <c r="B921" s="192"/>
      <c r="D921" s="185" t="s">
        <v>266</v>
      </c>
      <c r="E921" s="193" t="s">
        <v>1</v>
      </c>
      <c r="F921" s="194" t="s">
        <v>1262</v>
      </c>
      <c r="H921" s="195">
        <v>12.71</v>
      </c>
      <c r="I921" s="196"/>
      <c r="L921" s="192"/>
      <c r="M921" s="197"/>
      <c r="N921" s="198"/>
      <c r="O921" s="198"/>
      <c r="P921" s="198"/>
      <c r="Q921" s="198"/>
      <c r="R921" s="198"/>
      <c r="S921" s="198"/>
      <c r="T921" s="199"/>
      <c r="AT921" s="193" t="s">
        <v>266</v>
      </c>
      <c r="AU921" s="193" t="s">
        <v>89</v>
      </c>
      <c r="AV921" s="14" t="s">
        <v>89</v>
      </c>
      <c r="AW921" s="14" t="s">
        <v>29</v>
      </c>
      <c r="AX921" s="14" t="s">
        <v>74</v>
      </c>
      <c r="AY921" s="193" t="s">
        <v>258</v>
      </c>
    </row>
    <row r="922" spans="1:65" s="14" customFormat="1" ht="11.25">
      <c r="B922" s="192"/>
      <c r="D922" s="185" t="s">
        <v>266</v>
      </c>
      <c r="E922" s="193" t="s">
        <v>1</v>
      </c>
      <c r="F922" s="194" t="s">
        <v>1263</v>
      </c>
      <c r="H922" s="195">
        <v>17.45</v>
      </c>
      <c r="I922" s="196"/>
      <c r="L922" s="192"/>
      <c r="M922" s="197"/>
      <c r="N922" s="198"/>
      <c r="O922" s="198"/>
      <c r="P922" s="198"/>
      <c r="Q922" s="198"/>
      <c r="R922" s="198"/>
      <c r="S922" s="198"/>
      <c r="T922" s="199"/>
      <c r="AT922" s="193" t="s">
        <v>266</v>
      </c>
      <c r="AU922" s="193" t="s">
        <v>89</v>
      </c>
      <c r="AV922" s="14" t="s">
        <v>89</v>
      </c>
      <c r="AW922" s="14" t="s">
        <v>29</v>
      </c>
      <c r="AX922" s="14" t="s">
        <v>74</v>
      </c>
      <c r="AY922" s="193" t="s">
        <v>258</v>
      </c>
    </row>
    <row r="923" spans="1:65" s="13" customFormat="1" ht="11.25">
      <c r="B923" s="184"/>
      <c r="D923" s="185" t="s">
        <v>266</v>
      </c>
      <c r="E923" s="186" t="s">
        <v>1</v>
      </c>
      <c r="F923" s="187" t="s">
        <v>1264</v>
      </c>
      <c r="H923" s="186" t="s">
        <v>1</v>
      </c>
      <c r="I923" s="188"/>
      <c r="L923" s="184"/>
      <c r="M923" s="189"/>
      <c r="N923" s="190"/>
      <c r="O923" s="190"/>
      <c r="P923" s="190"/>
      <c r="Q923" s="190"/>
      <c r="R923" s="190"/>
      <c r="S923" s="190"/>
      <c r="T923" s="191"/>
      <c r="AT923" s="186" t="s">
        <v>266</v>
      </c>
      <c r="AU923" s="186" t="s">
        <v>89</v>
      </c>
      <c r="AV923" s="13" t="s">
        <v>82</v>
      </c>
      <c r="AW923" s="13" t="s">
        <v>29</v>
      </c>
      <c r="AX923" s="13" t="s">
        <v>74</v>
      </c>
      <c r="AY923" s="186" t="s">
        <v>258</v>
      </c>
    </row>
    <row r="924" spans="1:65" s="14" customFormat="1" ht="11.25">
      <c r="B924" s="192"/>
      <c r="D924" s="185" t="s">
        <v>266</v>
      </c>
      <c r="E924" s="193" t="s">
        <v>1</v>
      </c>
      <c r="F924" s="194" t="s">
        <v>1265</v>
      </c>
      <c r="H924" s="195">
        <v>17.113</v>
      </c>
      <c r="I924" s="196"/>
      <c r="L924" s="192"/>
      <c r="M924" s="197"/>
      <c r="N924" s="198"/>
      <c r="O924" s="198"/>
      <c r="P924" s="198"/>
      <c r="Q924" s="198"/>
      <c r="R924" s="198"/>
      <c r="S924" s="198"/>
      <c r="T924" s="199"/>
      <c r="AT924" s="193" t="s">
        <v>266</v>
      </c>
      <c r="AU924" s="193" t="s">
        <v>89</v>
      </c>
      <c r="AV924" s="14" t="s">
        <v>89</v>
      </c>
      <c r="AW924" s="14" t="s">
        <v>29</v>
      </c>
      <c r="AX924" s="14" t="s">
        <v>74</v>
      </c>
      <c r="AY924" s="193" t="s">
        <v>258</v>
      </c>
    </row>
    <row r="925" spans="1:65" s="15" customFormat="1" ht="11.25">
      <c r="B925" s="200"/>
      <c r="D925" s="185" t="s">
        <v>266</v>
      </c>
      <c r="E925" s="201" t="s">
        <v>1</v>
      </c>
      <c r="F925" s="202" t="s">
        <v>280</v>
      </c>
      <c r="H925" s="203">
        <v>116.3</v>
      </c>
      <c r="I925" s="204"/>
      <c r="L925" s="200"/>
      <c r="M925" s="205"/>
      <c r="N925" s="206"/>
      <c r="O925" s="206"/>
      <c r="P925" s="206"/>
      <c r="Q925" s="206"/>
      <c r="R925" s="206"/>
      <c r="S925" s="206"/>
      <c r="T925" s="207"/>
      <c r="AT925" s="201" t="s">
        <v>266</v>
      </c>
      <c r="AU925" s="201" t="s">
        <v>89</v>
      </c>
      <c r="AV925" s="15" t="s">
        <v>264</v>
      </c>
      <c r="AW925" s="15" t="s">
        <v>29</v>
      </c>
      <c r="AX925" s="15" t="s">
        <v>82</v>
      </c>
      <c r="AY925" s="201" t="s">
        <v>258</v>
      </c>
    </row>
    <row r="926" spans="1:65" s="2" customFormat="1" ht="24" customHeight="1">
      <c r="A926" s="33"/>
      <c r="B926" s="169"/>
      <c r="C926" s="170" t="s">
        <v>1266</v>
      </c>
      <c r="D926" s="170" t="s">
        <v>260</v>
      </c>
      <c r="E926" s="171" t="s">
        <v>1267</v>
      </c>
      <c r="F926" s="172" t="s">
        <v>1268</v>
      </c>
      <c r="G926" s="173" t="s">
        <v>275</v>
      </c>
      <c r="H926" s="174">
        <v>3.0209999999999999</v>
      </c>
      <c r="I926" s="175"/>
      <c r="J926" s="174">
        <f>ROUND(I926*H926,3)</f>
        <v>0</v>
      </c>
      <c r="K926" s="176"/>
      <c r="L926" s="34"/>
      <c r="M926" s="177" t="s">
        <v>1</v>
      </c>
      <c r="N926" s="178" t="s">
        <v>40</v>
      </c>
      <c r="O926" s="59"/>
      <c r="P926" s="179">
        <f>O926*H926</f>
        <v>0</v>
      </c>
      <c r="Q926" s="179">
        <v>0</v>
      </c>
      <c r="R926" s="179">
        <f>Q926*H926</f>
        <v>0</v>
      </c>
      <c r="S926" s="179">
        <v>1.4</v>
      </c>
      <c r="T926" s="180">
        <f>S926*H926</f>
        <v>4.2293999999999992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81" t="s">
        <v>264</v>
      </c>
      <c r="AT926" s="181" t="s">
        <v>260</v>
      </c>
      <c r="AU926" s="181" t="s">
        <v>89</v>
      </c>
      <c r="AY926" s="18" t="s">
        <v>258</v>
      </c>
      <c r="BE926" s="182">
        <f>IF(N926="základná",J926,0)</f>
        <v>0</v>
      </c>
      <c r="BF926" s="182">
        <f>IF(N926="znížená",J926,0)</f>
        <v>0</v>
      </c>
      <c r="BG926" s="182">
        <f>IF(N926="zákl. prenesená",J926,0)</f>
        <v>0</v>
      </c>
      <c r="BH926" s="182">
        <f>IF(N926="zníž. prenesená",J926,0)</f>
        <v>0</v>
      </c>
      <c r="BI926" s="182">
        <f>IF(N926="nulová",J926,0)</f>
        <v>0</v>
      </c>
      <c r="BJ926" s="18" t="s">
        <v>89</v>
      </c>
      <c r="BK926" s="183">
        <f>ROUND(I926*H926,3)</f>
        <v>0</v>
      </c>
      <c r="BL926" s="18" t="s">
        <v>264</v>
      </c>
      <c r="BM926" s="181" t="s">
        <v>1269</v>
      </c>
    </row>
    <row r="927" spans="1:65" s="13" customFormat="1" ht="11.25">
      <c r="B927" s="184"/>
      <c r="D927" s="185" t="s">
        <v>266</v>
      </c>
      <c r="E927" s="186" t="s">
        <v>1</v>
      </c>
      <c r="F927" s="187" t="s">
        <v>1213</v>
      </c>
      <c r="H927" s="186" t="s">
        <v>1</v>
      </c>
      <c r="I927" s="188"/>
      <c r="L927" s="184"/>
      <c r="M927" s="189"/>
      <c r="N927" s="190"/>
      <c r="O927" s="190"/>
      <c r="P927" s="190"/>
      <c r="Q927" s="190"/>
      <c r="R927" s="190"/>
      <c r="S927" s="190"/>
      <c r="T927" s="191"/>
      <c r="AT927" s="186" t="s">
        <v>266</v>
      </c>
      <c r="AU927" s="186" t="s">
        <v>89</v>
      </c>
      <c r="AV927" s="13" t="s">
        <v>82</v>
      </c>
      <c r="AW927" s="13" t="s">
        <v>29</v>
      </c>
      <c r="AX927" s="13" t="s">
        <v>74</v>
      </c>
      <c r="AY927" s="186" t="s">
        <v>258</v>
      </c>
    </row>
    <row r="928" spans="1:65" s="14" customFormat="1" ht="11.25">
      <c r="B928" s="192"/>
      <c r="D928" s="185" t="s">
        <v>266</v>
      </c>
      <c r="E928" s="193" t="s">
        <v>1</v>
      </c>
      <c r="F928" s="194" t="s">
        <v>1270</v>
      </c>
      <c r="H928" s="195">
        <v>1.244</v>
      </c>
      <c r="I928" s="196"/>
      <c r="L928" s="192"/>
      <c r="M928" s="197"/>
      <c r="N928" s="198"/>
      <c r="O928" s="198"/>
      <c r="P928" s="198"/>
      <c r="Q928" s="198"/>
      <c r="R928" s="198"/>
      <c r="S928" s="198"/>
      <c r="T928" s="199"/>
      <c r="AT928" s="193" t="s">
        <v>266</v>
      </c>
      <c r="AU928" s="193" t="s">
        <v>89</v>
      </c>
      <c r="AV928" s="14" t="s">
        <v>89</v>
      </c>
      <c r="AW928" s="14" t="s">
        <v>29</v>
      </c>
      <c r="AX928" s="14" t="s">
        <v>74</v>
      </c>
      <c r="AY928" s="193" t="s">
        <v>258</v>
      </c>
    </row>
    <row r="929" spans="1:65" s="14" customFormat="1" ht="11.25">
      <c r="B929" s="192"/>
      <c r="D929" s="185" t="s">
        <v>266</v>
      </c>
      <c r="E929" s="193" t="s">
        <v>1</v>
      </c>
      <c r="F929" s="194" t="s">
        <v>1271</v>
      </c>
      <c r="H929" s="195">
        <v>1.7769999999999999</v>
      </c>
      <c r="I929" s="196"/>
      <c r="L929" s="192"/>
      <c r="M929" s="197"/>
      <c r="N929" s="198"/>
      <c r="O929" s="198"/>
      <c r="P929" s="198"/>
      <c r="Q929" s="198"/>
      <c r="R929" s="198"/>
      <c r="S929" s="198"/>
      <c r="T929" s="199"/>
      <c r="AT929" s="193" t="s">
        <v>266</v>
      </c>
      <c r="AU929" s="193" t="s">
        <v>89</v>
      </c>
      <c r="AV929" s="14" t="s">
        <v>89</v>
      </c>
      <c r="AW929" s="14" t="s">
        <v>29</v>
      </c>
      <c r="AX929" s="14" t="s">
        <v>74</v>
      </c>
      <c r="AY929" s="193" t="s">
        <v>258</v>
      </c>
    </row>
    <row r="930" spans="1:65" s="15" customFormat="1" ht="11.25">
      <c r="B930" s="200"/>
      <c r="D930" s="185" t="s">
        <v>266</v>
      </c>
      <c r="E930" s="201" t="s">
        <v>1</v>
      </c>
      <c r="F930" s="202" t="s">
        <v>280</v>
      </c>
      <c r="H930" s="203">
        <v>3.0209999999999999</v>
      </c>
      <c r="I930" s="204"/>
      <c r="L930" s="200"/>
      <c r="M930" s="205"/>
      <c r="N930" s="206"/>
      <c r="O930" s="206"/>
      <c r="P930" s="206"/>
      <c r="Q930" s="206"/>
      <c r="R930" s="206"/>
      <c r="S930" s="206"/>
      <c r="T930" s="207"/>
      <c r="AT930" s="201" t="s">
        <v>266</v>
      </c>
      <c r="AU930" s="201" t="s">
        <v>89</v>
      </c>
      <c r="AV930" s="15" t="s">
        <v>264</v>
      </c>
      <c r="AW930" s="15" t="s">
        <v>29</v>
      </c>
      <c r="AX930" s="15" t="s">
        <v>82</v>
      </c>
      <c r="AY930" s="201" t="s">
        <v>258</v>
      </c>
    </row>
    <row r="931" spans="1:65" s="2" customFormat="1" ht="24" customHeight="1">
      <c r="A931" s="33"/>
      <c r="B931" s="169"/>
      <c r="C931" s="170" t="s">
        <v>1272</v>
      </c>
      <c r="D931" s="170" t="s">
        <v>260</v>
      </c>
      <c r="E931" s="171" t="s">
        <v>1273</v>
      </c>
      <c r="F931" s="172" t="s">
        <v>1274</v>
      </c>
      <c r="G931" s="173" t="s">
        <v>263</v>
      </c>
      <c r="H931" s="174">
        <v>25.998999999999999</v>
      </c>
      <c r="I931" s="175"/>
      <c r="J931" s="174">
        <f>ROUND(I931*H931,3)</f>
        <v>0</v>
      </c>
      <c r="K931" s="176"/>
      <c r="L931" s="34"/>
      <c r="M931" s="177" t="s">
        <v>1</v>
      </c>
      <c r="N931" s="178" t="s">
        <v>40</v>
      </c>
      <c r="O931" s="59"/>
      <c r="P931" s="179">
        <f>O931*H931</f>
        <v>0</v>
      </c>
      <c r="Q931" s="179">
        <v>0</v>
      </c>
      <c r="R931" s="179">
        <f>Q931*H931</f>
        <v>0</v>
      </c>
      <c r="S931" s="179">
        <v>5.7000000000000002E-2</v>
      </c>
      <c r="T931" s="180">
        <f>S931*H931</f>
        <v>1.481943</v>
      </c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R931" s="181" t="s">
        <v>264</v>
      </c>
      <c r="AT931" s="181" t="s">
        <v>260</v>
      </c>
      <c r="AU931" s="181" t="s">
        <v>89</v>
      </c>
      <c r="AY931" s="18" t="s">
        <v>258</v>
      </c>
      <c r="BE931" s="182">
        <f>IF(N931="základná",J931,0)</f>
        <v>0</v>
      </c>
      <c r="BF931" s="182">
        <f>IF(N931="znížená",J931,0)</f>
        <v>0</v>
      </c>
      <c r="BG931" s="182">
        <f>IF(N931="zákl. prenesená",J931,0)</f>
        <v>0</v>
      </c>
      <c r="BH931" s="182">
        <f>IF(N931="zníž. prenesená",J931,0)</f>
        <v>0</v>
      </c>
      <c r="BI931" s="182">
        <f>IF(N931="nulová",J931,0)</f>
        <v>0</v>
      </c>
      <c r="BJ931" s="18" t="s">
        <v>89</v>
      </c>
      <c r="BK931" s="183">
        <f>ROUND(I931*H931,3)</f>
        <v>0</v>
      </c>
      <c r="BL931" s="18" t="s">
        <v>264</v>
      </c>
      <c r="BM931" s="181" t="s">
        <v>1275</v>
      </c>
    </row>
    <row r="932" spans="1:65" s="13" customFormat="1" ht="11.25">
      <c r="B932" s="184"/>
      <c r="D932" s="185" t="s">
        <v>266</v>
      </c>
      <c r="E932" s="186" t="s">
        <v>1</v>
      </c>
      <c r="F932" s="187" t="s">
        <v>1276</v>
      </c>
      <c r="H932" s="186" t="s">
        <v>1</v>
      </c>
      <c r="I932" s="188"/>
      <c r="L932" s="184"/>
      <c r="M932" s="189"/>
      <c r="N932" s="190"/>
      <c r="O932" s="190"/>
      <c r="P932" s="190"/>
      <c r="Q932" s="190"/>
      <c r="R932" s="190"/>
      <c r="S932" s="190"/>
      <c r="T932" s="191"/>
      <c r="AT932" s="186" t="s">
        <v>266</v>
      </c>
      <c r="AU932" s="186" t="s">
        <v>89</v>
      </c>
      <c r="AV932" s="13" t="s">
        <v>82</v>
      </c>
      <c r="AW932" s="13" t="s">
        <v>29</v>
      </c>
      <c r="AX932" s="13" t="s">
        <v>74</v>
      </c>
      <c r="AY932" s="186" t="s">
        <v>258</v>
      </c>
    </row>
    <row r="933" spans="1:65" s="13" customFormat="1" ht="11.25">
      <c r="B933" s="184"/>
      <c r="D933" s="185" t="s">
        <v>266</v>
      </c>
      <c r="E933" s="186" t="s">
        <v>1</v>
      </c>
      <c r="F933" s="187" t="s">
        <v>1192</v>
      </c>
      <c r="H933" s="186" t="s">
        <v>1</v>
      </c>
      <c r="I933" s="188"/>
      <c r="L933" s="184"/>
      <c r="M933" s="189"/>
      <c r="N933" s="190"/>
      <c r="O933" s="190"/>
      <c r="P933" s="190"/>
      <c r="Q933" s="190"/>
      <c r="R933" s="190"/>
      <c r="S933" s="190"/>
      <c r="T933" s="191"/>
      <c r="AT933" s="186" t="s">
        <v>266</v>
      </c>
      <c r="AU933" s="186" t="s">
        <v>89</v>
      </c>
      <c r="AV933" s="13" t="s">
        <v>82</v>
      </c>
      <c r="AW933" s="13" t="s">
        <v>29</v>
      </c>
      <c r="AX933" s="13" t="s">
        <v>74</v>
      </c>
      <c r="AY933" s="186" t="s">
        <v>258</v>
      </c>
    </row>
    <row r="934" spans="1:65" s="14" customFormat="1" ht="11.25">
      <c r="B934" s="192"/>
      <c r="D934" s="185" t="s">
        <v>266</v>
      </c>
      <c r="E934" s="193" t="s">
        <v>1</v>
      </c>
      <c r="F934" s="194" t="s">
        <v>1277</v>
      </c>
      <c r="H934" s="195">
        <v>1.26</v>
      </c>
      <c r="I934" s="196"/>
      <c r="L934" s="192"/>
      <c r="M934" s="197"/>
      <c r="N934" s="198"/>
      <c r="O934" s="198"/>
      <c r="P934" s="198"/>
      <c r="Q934" s="198"/>
      <c r="R934" s="198"/>
      <c r="S934" s="198"/>
      <c r="T934" s="199"/>
      <c r="AT934" s="193" t="s">
        <v>266</v>
      </c>
      <c r="AU934" s="193" t="s">
        <v>89</v>
      </c>
      <c r="AV934" s="14" t="s">
        <v>89</v>
      </c>
      <c r="AW934" s="14" t="s">
        <v>29</v>
      </c>
      <c r="AX934" s="14" t="s">
        <v>74</v>
      </c>
      <c r="AY934" s="193" t="s">
        <v>258</v>
      </c>
    </row>
    <row r="935" spans="1:65" s="14" customFormat="1" ht="11.25">
      <c r="B935" s="192"/>
      <c r="D935" s="185" t="s">
        <v>266</v>
      </c>
      <c r="E935" s="193" t="s">
        <v>1</v>
      </c>
      <c r="F935" s="194" t="s">
        <v>1277</v>
      </c>
      <c r="H935" s="195">
        <v>1.26</v>
      </c>
      <c r="I935" s="196"/>
      <c r="L935" s="192"/>
      <c r="M935" s="197"/>
      <c r="N935" s="198"/>
      <c r="O935" s="198"/>
      <c r="P935" s="198"/>
      <c r="Q935" s="198"/>
      <c r="R935" s="198"/>
      <c r="S935" s="198"/>
      <c r="T935" s="199"/>
      <c r="AT935" s="193" t="s">
        <v>266</v>
      </c>
      <c r="AU935" s="193" t="s">
        <v>89</v>
      </c>
      <c r="AV935" s="14" t="s">
        <v>89</v>
      </c>
      <c r="AW935" s="14" t="s">
        <v>29</v>
      </c>
      <c r="AX935" s="14" t="s">
        <v>74</v>
      </c>
      <c r="AY935" s="193" t="s">
        <v>258</v>
      </c>
    </row>
    <row r="936" spans="1:65" s="14" customFormat="1" ht="11.25">
      <c r="B936" s="192"/>
      <c r="D936" s="185" t="s">
        <v>266</v>
      </c>
      <c r="E936" s="193" t="s">
        <v>1</v>
      </c>
      <c r="F936" s="194" t="s">
        <v>1278</v>
      </c>
      <c r="H936" s="195">
        <v>0.94</v>
      </c>
      <c r="I936" s="196"/>
      <c r="L936" s="192"/>
      <c r="M936" s="197"/>
      <c r="N936" s="198"/>
      <c r="O936" s="198"/>
      <c r="P936" s="198"/>
      <c r="Q936" s="198"/>
      <c r="R936" s="198"/>
      <c r="S936" s="198"/>
      <c r="T936" s="199"/>
      <c r="AT936" s="193" t="s">
        <v>266</v>
      </c>
      <c r="AU936" s="193" t="s">
        <v>89</v>
      </c>
      <c r="AV936" s="14" t="s">
        <v>89</v>
      </c>
      <c r="AW936" s="14" t="s">
        <v>29</v>
      </c>
      <c r="AX936" s="14" t="s">
        <v>74</v>
      </c>
      <c r="AY936" s="193" t="s">
        <v>258</v>
      </c>
    </row>
    <row r="937" spans="1:65" s="13" customFormat="1" ht="11.25">
      <c r="B937" s="184"/>
      <c r="D937" s="185" t="s">
        <v>266</v>
      </c>
      <c r="E937" s="186" t="s">
        <v>1</v>
      </c>
      <c r="F937" s="187" t="s">
        <v>1279</v>
      </c>
      <c r="H937" s="186" t="s">
        <v>1</v>
      </c>
      <c r="I937" s="188"/>
      <c r="L937" s="184"/>
      <c r="M937" s="189"/>
      <c r="N937" s="190"/>
      <c r="O937" s="190"/>
      <c r="P937" s="190"/>
      <c r="Q937" s="190"/>
      <c r="R937" s="190"/>
      <c r="S937" s="190"/>
      <c r="T937" s="191"/>
      <c r="AT937" s="186" t="s">
        <v>266</v>
      </c>
      <c r="AU937" s="186" t="s">
        <v>89</v>
      </c>
      <c r="AV937" s="13" t="s">
        <v>82</v>
      </c>
      <c r="AW937" s="13" t="s">
        <v>29</v>
      </c>
      <c r="AX937" s="13" t="s">
        <v>74</v>
      </c>
      <c r="AY937" s="186" t="s">
        <v>258</v>
      </c>
    </row>
    <row r="938" spans="1:65" s="14" customFormat="1" ht="11.25">
      <c r="B938" s="192"/>
      <c r="D938" s="185" t="s">
        <v>266</v>
      </c>
      <c r="E938" s="193" t="s">
        <v>1</v>
      </c>
      <c r="F938" s="194" t="s">
        <v>1280</v>
      </c>
      <c r="H938" s="195">
        <v>0.29599999999999999</v>
      </c>
      <c r="I938" s="196"/>
      <c r="L938" s="192"/>
      <c r="M938" s="197"/>
      <c r="N938" s="198"/>
      <c r="O938" s="198"/>
      <c r="P938" s="198"/>
      <c r="Q938" s="198"/>
      <c r="R938" s="198"/>
      <c r="S938" s="198"/>
      <c r="T938" s="199"/>
      <c r="AT938" s="193" t="s">
        <v>266</v>
      </c>
      <c r="AU938" s="193" t="s">
        <v>89</v>
      </c>
      <c r="AV938" s="14" t="s">
        <v>89</v>
      </c>
      <c r="AW938" s="14" t="s">
        <v>29</v>
      </c>
      <c r="AX938" s="14" t="s">
        <v>74</v>
      </c>
      <c r="AY938" s="193" t="s">
        <v>258</v>
      </c>
    </row>
    <row r="939" spans="1:65" s="14" customFormat="1" ht="11.25">
      <c r="B939" s="192"/>
      <c r="D939" s="185" t="s">
        <v>266</v>
      </c>
      <c r="E939" s="193" t="s">
        <v>1</v>
      </c>
      <c r="F939" s="194" t="s">
        <v>1281</v>
      </c>
      <c r="H939" s="195">
        <v>0.63</v>
      </c>
      <c r="I939" s="196"/>
      <c r="L939" s="192"/>
      <c r="M939" s="197"/>
      <c r="N939" s="198"/>
      <c r="O939" s="198"/>
      <c r="P939" s="198"/>
      <c r="Q939" s="198"/>
      <c r="R939" s="198"/>
      <c r="S939" s="198"/>
      <c r="T939" s="199"/>
      <c r="AT939" s="193" t="s">
        <v>266</v>
      </c>
      <c r="AU939" s="193" t="s">
        <v>89</v>
      </c>
      <c r="AV939" s="14" t="s">
        <v>89</v>
      </c>
      <c r="AW939" s="14" t="s">
        <v>29</v>
      </c>
      <c r="AX939" s="14" t="s">
        <v>74</v>
      </c>
      <c r="AY939" s="193" t="s">
        <v>258</v>
      </c>
    </row>
    <row r="940" spans="1:65" s="14" customFormat="1" ht="11.25">
      <c r="B940" s="192"/>
      <c r="D940" s="185" t="s">
        <v>266</v>
      </c>
      <c r="E940" s="193" t="s">
        <v>1</v>
      </c>
      <c r="F940" s="194" t="s">
        <v>1282</v>
      </c>
      <c r="H940" s="195">
        <v>0.59099999999999997</v>
      </c>
      <c r="I940" s="196"/>
      <c r="L940" s="192"/>
      <c r="M940" s="197"/>
      <c r="N940" s="198"/>
      <c r="O940" s="198"/>
      <c r="P940" s="198"/>
      <c r="Q940" s="198"/>
      <c r="R940" s="198"/>
      <c r="S940" s="198"/>
      <c r="T940" s="199"/>
      <c r="AT940" s="193" t="s">
        <v>266</v>
      </c>
      <c r="AU940" s="193" t="s">
        <v>89</v>
      </c>
      <c r="AV940" s="14" t="s">
        <v>89</v>
      </c>
      <c r="AW940" s="14" t="s">
        <v>29</v>
      </c>
      <c r="AX940" s="14" t="s">
        <v>74</v>
      </c>
      <c r="AY940" s="193" t="s">
        <v>258</v>
      </c>
    </row>
    <row r="941" spans="1:65" s="13" customFormat="1" ht="11.25">
      <c r="B941" s="184"/>
      <c r="D941" s="185" t="s">
        <v>266</v>
      </c>
      <c r="E941" s="186" t="s">
        <v>1</v>
      </c>
      <c r="F941" s="187" t="s">
        <v>1283</v>
      </c>
      <c r="H941" s="186" t="s">
        <v>1</v>
      </c>
      <c r="I941" s="188"/>
      <c r="L941" s="184"/>
      <c r="M941" s="189"/>
      <c r="N941" s="190"/>
      <c r="O941" s="190"/>
      <c r="P941" s="190"/>
      <c r="Q941" s="190"/>
      <c r="R941" s="190"/>
      <c r="S941" s="190"/>
      <c r="T941" s="191"/>
      <c r="AT941" s="186" t="s">
        <v>266</v>
      </c>
      <c r="AU941" s="186" t="s">
        <v>89</v>
      </c>
      <c r="AV941" s="13" t="s">
        <v>82</v>
      </c>
      <c r="AW941" s="13" t="s">
        <v>29</v>
      </c>
      <c r="AX941" s="13" t="s">
        <v>74</v>
      </c>
      <c r="AY941" s="186" t="s">
        <v>258</v>
      </c>
    </row>
    <row r="942" spans="1:65" s="14" customFormat="1" ht="11.25">
      <c r="B942" s="192"/>
      <c r="D942" s="185" t="s">
        <v>266</v>
      </c>
      <c r="E942" s="193" t="s">
        <v>1</v>
      </c>
      <c r="F942" s="194" t="s">
        <v>1284</v>
      </c>
      <c r="H942" s="195">
        <v>2.5</v>
      </c>
      <c r="I942" s="196"/>
      <c r="L942" s="192"/>
      <c r="M942" s="197"/>
      <c r="N942" s="198"/>
      <c r="O942" s="198"/>
      <c r="P942" s="198"/>
      <c r="Q942" s="198"/>
      <c r="R942" s="198"/>
      <c r="S942" s="198"/>
      <c r="T942" s="199"/>
      <c r="AT942" s="193" t="s">
        <v>266</v>
      </c>
      <c r="AU942" s="193" t="s">
        <v>89</v>
      </c>
      <c r="AV942" s="14" t="s">
        <v>89</v>
      </c>
      <c r="AW942" s="14" t="s">
        <v>29</v>
      </c>
      <c r="AX942" s="14" t="s">
        <v>74</v>
      </c>
      <c r="AY942" s="193" t="s">
        <v>258</v>
      </c>
    </row>
    <row r="943" spans="1:65" s="14" customFormat="1" ht="11.25">
      <c r="B943" s="192"/>
      <c r="D943" s="185" t="s">
        <v>266</v>
      </c>
      <c r="E943" s="193" t="s">
        <v>1</v>
      </c>
      <c r="F943" s="194" t="s">
        <v>1284</v>
      </c>
      <c r="H943" s="195">
        <v>2.5</v>
      </c>
      <c r="I943" s="196"/>
      <c r="L943" s="192"/>
      <c r="M943" s="197"/>
      <c r="N943" s="198"/>
      <c r="O943" s="198"/>
      <c r="P943" s="198"/>
      <c r="Q943" s="198"/>
      <c r="R943" s="198"/>
      <c r="S943" s="198"/>
      <c r="T943" s="199"/>
      <c r="AT943" s="193" t="s">
        <v>266</v>
      </c>
      <c r="AU943" s="193" t="s">
        <v>89</v>
      </c>
      <c r="AV943" s="14" t="s">
        <v>89</v>
      </c>
      <c r="AW943" s="14" t="s">
        <v>29</v>
      </c>
      <c r="AX943" s="14" t="s">
        <v>74</v>
      </c>
      <c r="AY943" s="193" t="s">
        <v>258</v>
      </c>
    </row>
    <row r="944" spans="1:65" s="14" customFormat="1" ht="11.25">
      <c r="B944" s="192"/>
      <c r="D944" s="185" t="s">
        <v>266</v>
      </c>
      <c r="E944" s="193" t="s">
        <v>1</v>
      </c>
      <c r="F944" s="194" t="s">
        <v>1285</v>
      </c>
      <c r="H944" s="195">
        <v>2.1</v>
      </c>
      <c r="I944" s="196"/>
      <c r="L944" s="192"/>
      <c r="M944" s="197"/>
      <c r="N944" s="198"/>
      <c r="O944" s="198"/>
      <c r="P944" s="198"/>
      <c r="Q944" s="198"/>
      <c r="R944" s="198"/>
      <c r="S944" s="198"/>
      <c r="T944" s="199"/>
      <c r="AT944" s="193" t="s">
        <v>266</v>
      </c>
      <c r="AU944" s="193" t="s">
        <v>89</v>
      </c>
      <c r="AV944" s="14" t="s">
        <v>89</v>
      </c>
      <c r="AW944" s="14" t="s">
        <v>29</v>
      </c>
      <c r="AX944" s="14" t="s">
        <v>74</v>
      </c>
      <c r="AY944" s="193" t="s">
        <v>258</v>
      </c>
    </row>
    <row r="945" spans="1:65" s="14" customFormat="1" ht="11.25">
      <c r="B945" s="192"/>
      <c r="D945" s="185" t="s">
        <v>266</v>
      </c>
      <c r="E945" s="193" t="s">
        <v>1</v>
      </c>
      <c r="F945" s="194" t="s">
        <v>1286</v>
      </c>
      <c r="H945" s="195">
        <v>2.52</v>
      </c>
      <c r="I945" s="196"/>
      <c r="L945" s="192"/>
      <c r="M945" s="197"/>
      <c r="N945" s="198"/>
      <c r="O945" s="198"/>
      <c r="P945" s="198"/>
      <c r="Q945" s="198"/>
      <c r="R945" s="198"/>
      <c r="S945" s="198"/>
      <c r="T945" s="199"/>
      <c r="AT945" s="193" t="s">
        <v>266</v>
      </c>
      <c r="AU945" s="193" t="s">
        <v>89</v>
      </c>
      <c r="AV945" s="14" t="s">
        <v>89</v>
      </c>
      <c r="AW945" s="14" t="s">
        <v>29</v>
      </c>
      <c r="AX945" s="14" t="s">
        <v>74</v>
      </c>
      <c r="AY945" s="193" t="s">
        <v>258</v>
      </c>
    </row>
    <row r="946" spans="1:65" s="14" customFormat="1" ht="11.25">
      <c r="B946" s="192"/>
      <c r="D946" s="185" t="s">
        <v>266</v>
      </c>
      <c r="E946" s="193" t="s">
        <v>1</v>
      </c>
      <c r="F946" s="194" t="s">
        <v>1287</v>
      </c>
      <c r="H946" s="195">
        <v>3.24</v>
      </c>
      <c r="I946" s="196"/>
      <c r="L946" s="192"/>
      <c r="M946" s="197"/>
      <c r="N946" s="198"/>
      <c r="O946" s="198"/>
      <c r="P946" s="198"/>
      <c r="Q946" s="198"/>
      <c r="R946" s="198"/>
      <c r="S946" s="198"/>
      <c r="T946" s="199"/>
      <c r="AT946" s="193" t="s">
        <v>266</v>
      </c>
      <c r="AU946" s="193" t="s">
        <v>89</v>
      </c>
      <c r="AV946" s="14" t="s">
        <v>89</v>
      </c>
      <c r="AW946" s="14" t="s">
        <v>29</v>
      </c>
      <c r="AX946" s="14" t="s">
        <v>74</v>
      </c>
      <c r="AY946" s="193" t="s">
        <v>258</v>
      </c>
    </row>
    <row r="947" spans="1:65" s="14" customFormat="1" ht="11.25">
      <c r="B947" s="192"/>
      <c r="D947" s="185" t="s">
        <v>266</v>
      </c>
      <c r="E947" s="193" t="s">
        <v>1</v>
      </c>
      <c r="F947" s="194" t="s">
        <v>1288</v>
      </c>
      <c r="H947" s="195">
        <v>2.6760000000000002</v>
      </c>
      <c r="I947" s="196"/>
      <c r="L947" s="192"/>
      <c r="M947" s="197"/>
      <c r="N947" s="198"/>
      <c r="O947" s="198"/>
      <c r="P947" s="198"/>
      <c r="Q947" s="198"/>
      <c r="R947" s="198"/>
      <c r="S947" s="198"/>
      <c r="T947" s="199"/>
      <c r="AT947" s="193" t="s">
        <v>266</v>
      </c>
      <c r="AU947" s="193" t="s">
        <v>89</v>
      </c>
      <c r="AV947" s="14" t="s">
        <v>89</v>
      </c>
      <c r="AW947" s="14" t="s">
        <v>29</v>
      </c>
      <c r="AX947" s="14" t="s">
        <v>74</v>
      </c>
      <c r="AY947" s="193" t="s">
        <v>258</v>
      </c>
    </row>
    <row r="948" spans="1:65" s="14" customFormat="1" ht="11.25">
      <c r="B948" s="192"/>
      <c r="D948" s="185" t="s">
        <v>266</v>
      </c>
      <c r="E948" s="193" t="s">
        <v>1</v>
      </c>
      <c r="F948" s="194" t="s">
        <v>1289</v>
      </c>
      <c r="H948" s="195">
        <v>0.97199999999999998</v>
      </c>
      <c r="I948" s="196"/>
      <c r="L948" s="192"/>
      <c r="M948" s="197"/>
      <c r="N948" s="198"/>
      <c r="O948" s="198"/>
      <c r="P948" s="198"/>
      <c r="Q948" s="198"/>
      <c r="R948" s="198"/>
      <c r="S948" s="198"/>
      <c r="T948" s="199"/>
      <c r="AT948" s="193" t="s">
        <v>266</v>
      </c>
      <c r="AU948" s="193" t="s">
        <v>89</v>
      </c>
      <c r="AV948" s="14" t="s">
        <v>89</v>
      </c>
      <c r="AW948" s="14" t="s">
        <v>29</v>
      </c>
      <c r="AX948" s="14" t="s">
        <v>74</v>
      </c>
      <c r="AY948" s="193" t="s">
        <v>258</v>
      </c>
    </row>
    <row r="949" spans="1:65" s="13" customFormat="1" ht="11.25">
      <c r="B949" s="184"/>
      <c r="D949" s="185" t="s">
        <v>266</v>
      </c>
      <c r="E949" s="186" t="s">
        <v>1</v>
      </c>
      <c r="F949" s="187" t="s">
        <v>1290</v>
      </c>
      <c r="H949" s="186" t="s">
        <v>1</v>
      </c>
      <c r="I949" s="188"/>
      <c r="L949" s="184"/>
      <c r="M949" s="189"/>
      <c r="N949" s="190"/>
      <c r="O949" s="190"/>
      <c r="P949" s="190"/>
      <c r="Q949" s="190"/>
      <c r="R949" s="190"/>
      <c r="S949" s="190"/>
      <c r="T949" s="191"/>
      <c r="AT949" s="186" t="s">
        <v>266</v>
      </c>
      <c r="AU949" s="186" t="s">
        <v>89</v>
      </c>
      <c r="AV949" s="13" t="s">
        <v>82</v>
      </c>
      <c r="AW949" s="13" t="s">
        <v>29</v>
      </c>
      <c r="AX949" s="13" t="s">
        <v>74</v>
      </c>
      <c r="AY949" s="186" t="s">
        <v>258</v>
      </c>
    </row>
    <row r="950" spans="1:65" s="14" customFormat="1" ht="11.25">
      <c r="B950" s="192"/>
      <c r="D950" s="185" t="s">
        <v>266</v>
      </c>
      <c r="E950" s="193" t="s">
        <v>1</v>
      </c>
      <c r="F950" s="194" t="s">
        <v>1291</v>
      </c>
      <c r="H950" s="195">
        <v>0.92400000000000004</v>
      </c>
      <c r="I950" s="196"/>
      <c r="L950" s="192"/>
      <c r="M950" s="197"/>
      <c r="N950" s="198"/>
      <c r="O950" s="198"/>
      <c r="P950" s="198"/>
      <c r="Q950" s="198"/>
      <c r="R950" s="198"/>
      <c r="S950" s="198"/>
      <c r="T950" s="199"/>
      <c r="AT950" s="193" t="s">
        <v>266</v>
      </c>
      <c r="AU950" s="193" t="s">
        <v>89</v>
      </c>
      <c r="AV950" s="14" t="s">
        <v>89</v>
      </c>
      <c r="AW950" s="14" t="s">
        <v>29</v>
      </c>
      <c r="AX950" s="14" t="s">
        <v>74</v>
      </c>
      <c r="AY950" s="193" t="s">
        <v>258</v>
      </c>
    </row>
    <row r="951" spans="1:65" s="14" customFormat="1" ht="11.25">
      <c r="B951" s="192"/>
      <c r="D951" s="185" t="s">
        <v>266</v>
      </c>
      <c r="E951" s="193" t="s">
        <v>1</v>
      </c>
      <c r="F951" s="194" t="s">
        <v>1292</v>
      </c>
      <c r="H951" s="195">
        <v>1.47</v>
      </c>
      <c r="I951" s="196"/>
      <c r="L951" s="192"/>
      <c r="M951" s="197"/>
      <c r="N951" s="198"/>
      <c r="O951" s="198"/>
      <c r="P951" s="198"/>
      <c r="Q951" s="198"/>
      <c r="R951" s="198"/>
      <c r="S951" s="198"/>
      <c r="T951" s="199"/>
      <c r="AT951" s="193" t="s">
        <v>266</v>
      </c>
      <c r="AU951" s="193" t="s">
        <v>89</v>
      </c>
      <c r="AV951" s="14" t="s">
        <v>89</v>
      </c>
      <c r="AW951" s="14" t="s">
        <v>29</v>
      </c>
      <c r="AX951" s="14" t="s">
        <v>74</v>
      </c>
      <c r="AY951" s="193" t="s">
        <v>258</v>
      </c>
    </row>
    <row r="952" spans="1:65" s="14" customFormat="1" ht="11.25">
      <c r="B952" s="192"/>
      <c r="D952" s="185" t="s">
        <v>266</v>
      </c>
      <c r="E952" s="193" t="s">
        <v>1</v>
      </c>
      <c r="F952" s="194" t="s">
        <v>1293</v>
      </c>
      <c r="H952" s="195">
        <v>2.12</v>
      </c>
      <c r="I952" s="196"/>
      <c r="L952" s="192"/>
      <c r="M952" s="197"/>
      <c r="N952" s="198"/>
      <c r="O952" s="198"/>
      <c r="P952" s="198"/>
      <c r="Q952" s="198"/>
      <c r="R952" s="198"/>
      <c r="S952" s="198"/>
      <c r="T952" s="199"/>
      <c r="AT952" s="193" t="s">
        <v>266</v>
      </c>
      <c r="AU952" s="193" t="s">
        <v>89</v>
      </c>
      <c r="AV952" s="14" t="s">
        <v>89</v>
      </c>
      <c r="AW952" s="14" t="s">
        <v>29</v>
      </c>
      <c r="AX952" s="14" t="s">
        <v>74</v>
      </c>
      <c r="AY952" s="193" t="s">
        <v>258</v>
      </c>
    </row>
    <row r="953" spans="1:65" s="15" customFormat="1" ht="11.25">
      <c r="B953" s="200"/>
      <c r="D953" s="185" t="s">
        <v>266</v>
      </c>
      <c r="E953" s="201" t="s">
        <v>1</v>
      </c>
      <c r="F953" s="202" t="s">
        <v>280</v>
      </c>
      <c r="H953" s="203">
        <v>25.998999999999999</v>
      </c>
      <c r="I953" s="204"/>
      <c r="L953" s="200"/>
      <c r="M953" s="205"/>
      <c r="N953" s="206"/>
      <c r="O953" s="206"/>
      <c r="P953" s="206"/>
      <c r="Q953" s="206"/>
      <c r="R953" s="206"/>
      <c r="S953" s="206"/>
      <c r="T953" s="207"/>
      <c r="AT953" s="201" t="s">
        <v>266</v>
      </c>
      <c r="AU953" s="201" t="s">
        <v>89</v>
      </c>
      <c r="AV953" s="15" t="s">
        <v>264</v>
      </c>
      <c r="AW953" s="15" t="s">
        <v>29</v>
      </c>
      <c r="AX953" s="15" t="s">
        <v>82</v>
      </c>
      <c r="AY953" s="201" t="s">
        <v>258</v>
      </c>
    </row>
    <row r="954" spans="1:65" s="2" customFormat="1" ht="16.5" customHeight="1">
      <c r="A954" s="33"/>
      <c r="B954" s="169"/>
      <c r="C954" s="170" t="s">
        <v>1294</v>
      </c>
      <c r="D954" s="170" t="s">
        <v>260</v>
      </c>
      <c r="E954" s="171" t="s">
        <v>1295</v>
      </c>
      <c r="F954" s="172" t="s">
        <v>1296</v>
      </c>
      <c r="G954" s="173" t="s">
        <v>528</v>
      </c>
      <c r="H954" s="174">
        <v>18.14</v>
      </c>
      <c r="I954" s="175"/>
      <c r="J954" s="174">
        <f>ROUND(I954*H954,3)</f>
        <v>0</v>
      </c>
      <c r="K954" s="176"/>
      <c r="L954" s="34"/>
      <c r="M954" s="177" t="s">
        <v>1</v>
      </c>
      <c r="N954" s="178" t="s">
        <v>40</v>
      </c>
      <c r="O954" s="59"/>
      <c r="P954" s="179">
        <f>O954*H954</f>
        <v>0</v>
      </c>
      <c r="Q954" s="179">
        <v>0</v>
      </c>
      <c r="R954" s="179">
        <f>Q954*H954</f>
        <v>0</v>
      </c>
      <c r="S954" s="179">
        <v>8.0000000000000002E-3</v>
      </c>
      <c r="T954" s="180">
        <f>S954*H954</f>
        <v>0.14512</v>
      </c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R954" s="181" t="s">
        <v>264</v>
      </c>
      <c r="AT954" s="181" t="s">
        <v>260</v>
      </c>
      <c r="AU954" s="181" t="s">
        <v>89</v>
      </c>
      <c r="AY954" s="18" t="s">
        <v>258</v>
      </c>
      <c r="BE954" s="182">
        <f>IF(N954="základná",J954,0)</f>
        <v>0</v>
      </c>
      <c r="BF954" s="182">
        <f>IF(N954="znížená",J954,0)</f>
        <v>0</v>
      </c>
      <c r="BG954" s="182">
        <f>IF(N954="zákl. prenesená",J954,0)</f>
        <v>0</v>
      </c>
      <c r="BH954" s="182">
        <f>IF(N954="zníž. prenesená",J954,0)</f>
        <v>0</v>
      </c>
      <c r="BI954" s="182">
        <f>IF(N954="nulová",J954,0)</f>
        <v>0</v>
      </c>
      <c r="BJ954" s="18" t="s">
        <v>89</v>
      </c>
      <c r="BK954" s="183">
        <f>ROUND(I954*H954,3)</f>
        <v>0</v>
      </c>
      <c r="BL954" s="18" t="s">
        <v>264</v>
      </c>
      <c r="BM954" s="181" t="s">
        <v>1297</v>
      </c>
    </row>
    <row r="955" spans="1:65" s="13" customFormat="1" ht="11.25">
      <c r="B955" s="184"/>
      <c r="D955" s="185" t="s">
        <v>266</v>
      </c>
      <c r="E955" s="186" t="s">
        <v>1</v>
      </c>
      <c r="F955" s="187" t="s">
        <v>1298</v>
      </c>
      <c r="H955" s="186" t="s">
        <v>1</v>
      </c>
      <c r="I955" s="188"/>
      <c r="L955" s="184"/>
      <c r="M955" s="189"/>
      <c r="N955" s="190"/>
      <c r="O955" s="190"/>
      <c r="P955" s="190"/>
      <c r="Q955" s="190"/>
      <c r="R955" s="190"/>
      <c r="S955" s="190"/>
      <c r="T955" s="191"/>
      <c r="AT955" s="186" t="s">
        <v>266</v>
      </c>
      <c r="AU955" s="186" t="s">
        <v>89</v>
      </c>
      <c r="AV955" s="13" t="s">
        <v>82</v>
      </c>
      <c r="AW955" s="13" t="s">
        <v>29</v>
      </c>
      <c r="AX955" s="13" t="s">
        <v>74</v>
      </c>
      <c r="AY955" s="186" t="s">
        <v>258</v>
      </c>
    </row>
    <row r="956" spans="1:65" s="14" customFormat="1" ht="11.25">
      <c r="B956" s="192"/>
      <c r="D956" s="185" t="s">
        <v>266</v>
      </c>
      <c r="E956" s="193" t="s">
        <v>1</v>
      </c>
      <c r="F956" s="194" t="s">
        <v>1299</v>
      </c>
      <c r="H956" s="195">
        <v>4.96</v>
      </c>
      <c r="I956" s="196"/>
      <c r="L956" s="192"/>
      <c r="M956" s="197"/>
      <c r="N956" s="198"/>
      <c r="O956" s="198"/>
      <c r="P956" s="198"/>
      <c r="Q956" s="198"/>
      <c r="R956" s="198"/>
      <c r="S956" s="198"/>
      <c r="T956" s="199"/>
      <c r="AT956" s="193" t="s">
        <v>266</v>
      </c>
      <c r="AU956" s="193" t="s">
        <v>89</v>
      </c>
      <c r="AV956" s="14" t="s">
        <v>89</v>
      </c>
      <c r="AW956" s="14" t="s">
        <v>29</v>
      </c>
      <c r="AX956" s="14" t="s">
        <v>74</v>
      </c>
      <c r="AY956" s="193" t="s">
        <v>258</v>
      </c>
    </row>
    <row r="957" spans="1:65" s="14" customFormat="1" ht="11.25">
      <c r="B957" s="192"/>
      <c r="D957" s="185" t="s">
        <v>266</v>
      </c>
      <c r="E957" s="193" t="s">
        <v>1</v>
      </c>
      <c r="F957" s="194" t="s">
        <v>1300</v>
      </c>
      <c r="H957" s="195">
        <v>6.56</v>
      </c>
      <c r="I957" s="196"/>
      <c r="L957" s="192"/>
      <c r="M957" s="197"/>
      <c r="N957" s="198"/>
      <c r="O957" s="198"/>
      <c r="P957" s="198"/>
      <c r="Q957" s="198"/>
      <c r="R957" s="198"/>
      <c r="S957" s="198"/>
      <c r="T957" s="199"/>
      <c r="AT957" s="193" t="s">
        <v>266</v>
      </c>
      <c r="AU957" s="193" t="s">
        <v>89</v>
      </c>
      <c r="AV957" s="14" t="s">
        <v>89</v>
      </c>
      <c r="AW957" s="14" t="s">
        <v>29</v>
      </c>
      <c r="AX957" s="14" t="s">
        <v>74</v>
      </c>
      <c r="AY957" s="193" t="s">
        <v>258</v>
      </c>
    </row>
    <row r="958" spans="1:65" s="13" customFormat="1" ht="11.25">
      <c r="B958" s="184"/>
      <c r="D958" s="185" t="s">
        <v>266</v>
      </c>
      <c r="E958" s="186" t="s">
        <v>1</v>
      </c>
      <c r="F958" s="187" t="s">
        <v>1301</v>
      </c>
      <c r="H958" s="186" t="s">
        <v>1</v>
      </c>
      <c r="I958" s="188"/>
      <c r="L958" s="184"/>
      <c r="M958" s="189"/>
      <c r="N958" s="190"/>
      <c r="O958" s="190"/>
      <c r="P958" s="190"/>
      <c r="Q958" s="190"/>
      <c r="R958" s="190"/>
      <c r="S958" s="190"/>
      <c r="T958" s="191"/>
      <c r="AT958" s="186" t="s">
        <v>266</v>
      </c>
      <c r="AU958" s="186" t="s">
        <v>89</v>
      </c>
      <c r="AV958" s="13" t="s">
        <v>82</v>
      </c>
      <c r="AW958" s="13" t="s">
        <v>29</v>
      </c>
      <c r="AX958" s="13" t="s">
        <v>74</v>
      </c>
      <c r="AY958" s="186" t="s">
        <v>258</v>
      </c>
    </row>
    <row r="959" spans="1:65" s="14" customFormat="1" ht="11.25">
      <c r="B959" s="192"/>
      <c r="D959" s="185" t="s">
        <v>266</v>
      </c>
      <c r="E959" s="193" t="s">
        <v>1</v>
      </c>
      <c r="F959" s="194" t="s">
        <v>1302</v>
      </c>
      <c r="H959" s="195">
        <v>6.62</v>
      </c>
      <c r="I959" s="196"/>
      <c r="L959" s="192"/>
      <c r="M959" s="197"/>
      <c r="N959" s="198"/>
      <c r="O959" s="198"/>
      <c r="P959" s="198"/>
      <c r="Q959" s="198"/>
      <c r="R959" s="198"/>
      <c r="S959" s="198"/>
      <c r="T959" s="199"/>
      <c r="AT959" s="193" t="s">
        <v>266</v>
      </c>
      <c r="AU959" s="193" t="s">
        <v>89</v>
      </c>
      <c r="AV959" s="14" t="s">
        <v>89</v>
      </c>
      <c r="AW959" s="14" t="s">
        <v>29</v>
      </c>
      <c r="AX959" s="14" t="s">
        <v>74</v>
      </c>
      <c r="AY959" s="193" t="s">
        <v>258</v>
      </c>
    </row>
    <row r="960" spans="1:65" s="15" customFormat="1" ht="11.25">
      <c r="B960" s="200"/>
      <c r="D960" s="185" t="s">
        <v>266</v>
      </c>
      <c r="E960" s="201" t="s">
        <v>1</v>
      </c>
      <c r="F960" s="202" t="s">
        <v>280</v>
      </c>
      <c r="H960" s="203">
        <v>18.14</v>
      </c>
      <c r="I960" s="204"/>
      <c r="L960" s="200"/>
      <c r="M960" s="205"/>
      <c r="N960" s="206"/>
      <c r="O960" s="206"/>
      <c r="P960" s="206"/>
      <c r="Q960" s="206"/>
      <c r="R960" s="206"/>
      <c r="S960" s="206"/>
      <c r="T960" s="207"/>
      <c r="AT960" s="201" t="s">
        <v>266</v>
      </c>
      <c r="AU960" s="201" t="s">
        <v>89</v>
      </c>
      <c r="AV960" s="15" t="s">
        <v>264</v>
      </c>
      <c r="AW960" s="15" t="s">
        <v>29</v>
      </c>
      <c r="AX960" s="15" t="s">
        <v>82</v>
      </c>
      <c r="AY960" s="201" t="s">
        <v>258</v>
      </c>
    </row>
    <row r="961" spans="1:65" s="2" customFormat="1" ht="24" customHeight="1">
      <c r="A961" s="33"/>
      <c r="B961" s="169"/>
      <c r="C961" s="170" t="s">
        <v>1303</v>
      </c>
      <c r="D961" s="170" t="s">
        <v>260</v>
      </c>
      <c r="E961" s="171" t="s">
        <v>1304</v>
      </c>
      <c r="F961" s="172" t="s">
        <v>1305</v>
      </c>
      <c r="G961" s="173" t="s">
        <v>528</v>
      </c>
      <c r="H961" s="174">
        <v>41.34</v>
      </c>
      <c r="I961" s="175"/>
      <c r="J961" s="174">
        <f>ROUND(I961*H961,3)</f>
        <v>0</v>
      </c>
      <c r="K961" s="176"/>
      <c r="L961" s="34"/>
      <c r="M961" s="177" t="s">
        <v>1</v>
      </c>
      <c r="N961" s="178" t="s">
        <v>40</v>
      </c>
      <c r="O961" s="59"/>
      <c r="P961" s="179">
        <f>O961*H961</f>
        <v>0</v>
      </c>
      <c r="Q961" s="179">
        <v>0</v>
      </c>
      <c r="R961" s="179">
        <f>Q961*H961</f>
        <v>0</v>
      </c>
      <c r="S961" s="179">
        <v>1.2E-2</v>
      </c>
      <c r="T961" s="180">
        <f>S961*H961</f>
        <v>0.49608000000000008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181" t="s">
        <v>264</v>
      </c>
      <c r="AT961" s="181" t="s">
        <v>260</v>
      </c>
      <c r="AU961" s="181" t="s">
        <v>89</v>
      </c>
      <c r="AY961" s="18" t="s">
        <v>258</v>
      </c>
      <c r="BE961" s="182">
        <f>IF(N961="základná",J961,0)</f>
        <v>0</v>
      </c>
      <c r="BF961" s="182">
        <f>IF(N961="znížená",J961,0)</f>
        <v>0</v>
      </c>
      <c r="BG961" s="182">
        <f>IF(N961="zákl. prenesená",J961,0)</f>
        <v>0</v>
      </c>
      <c r="BH961" s="182">
        <f>IF(N961="zníž. prenesená",J961,0)</f>
        <v>0</v>
      </c>
      <c r="BI961" s="182">
        <f>IF(N961="nulová",J961,0)</f>
        <v>0</v>
      </c>
      <c r="BJ961" s="18" t="s">
        <v>89</v>
      </c>
      <c r="BK961" s="183">
        <f>ROUND(I961*H961,3)</f>
        <v>0</v>
      </c>
      <c r="BL961" s="18" t="s">
        <v>264</v>
      </c>
      <c r="BM961" s="181" t="s">
        <v>1306</v>
      </c>
    </row>
    <row r="962" spans="1:65" s="13" customFormat="1" ht="11.25">
      <c r="B962" s="184"/>
      <c r="D962" s="185" t="s">
        <v>266</v>
      </c>
      <c r="E962" s="186" t="s">
        <v>1</v>
      </c>
      <c r="F962" s="187" t="s">
        <v>1307</v>
      </c>
      <c r="H962" s="186" t="s">
        <v>1</v>
      </c>
      <c r="I962" s="188"/>
      <c r="L962" s="184"/>
      <c r="M962" s="189"/>
      <c r="N962" s="190"/>
      <c r="O962" s="190"/>
      <c r="P962" s="190"/>
      <c r="Q962" s="190"/>
      <c r="R962" s="190"/>
      <c r="S962" s="190"/>
      <c r="T962" s="191"/>
      <c r="AT962" s="186" t="s">
        <v>266</v>
      </c>
      <c r="AU962" s="186" t="s">
        <v>89</v>
      </c>
      <c r="AV962" s="13" t="s">
        <v>82</v>
      </c>
      <c r="AW962" s="13" t="s">
        <v>29</v>
      </c>
      <c r="AX962" s="13" t="s">
        <v>74</v>
      </c>
      <c r="AY962" s="186" t="s">
        <v>258</v>
      </c>
    </row>
    <row r="963" spans="1:65" s="14" customFormat="1" ht="11.25">
      <c r="B963" s="192"/>
      <c r="D963" s="185" t="s">
        <v>266</v>
      </c>
      <c r="E963" s="193" t="s">
        <v>1</v>
      </c>
      <c r="F963" s="194" t="s">
        <v>1308</v>
      </c>
      <c r="H963" s="195">
        <v>8.5</v>
      </c>
      <c r="I963" s="196"/>
      <c r="L963" s="192"/>
      <c r="M963" s="197"/>
      <c r="N963" s="198"/>
      <c r="O963" s="198"/>
      <c r="P963" s="198"/>
      <c r="Q963" s="198"/>
      <c r="R963" s="198"/>
      <c r="S963" s="198"/>
      <c r="T963" s="199"/>
      <c r="AT963" s="193" t="s">
        <v>266</v>
      </c>
      <c r="AU963" s="193" t="s">
        <v>89</v>
      </c>
      <c r="AV963" s="14" t="s">
        <v>89</v>
      </c>
      <c r="AW963" s="14" t="s">
        <v>29</v>
      </c>
      <c r="AX963" s="14" t="s">
        <v>74</v>
      </c>
      <c r="AY963" s="193" t="s">
        <v>258</v>
      </c>
    </row>
    <row r="964" spans="1:65" s="13" customFormat="1" ht="11.25">
      <c r="B964" s="184"/>
      <c r="D964" s="185" t="s">
        <v>266</v>
      </c>
      <c r="E964" s="186" t="s">
        <v>1</v>
      </c>
      <c r="F964" s="187" t="s">
        <v>1309</v>
      </c>
      <c r="H964" s="186" t="s">
        <v>1</v>
      </c>
      <c r="I964" s="188"/>
      <c r="L964" s="184"/>
      <c r="M964" s="189"/>
      <c r="N964" s="190"/>
      <c r="O964" s="190"/>
      <c r="P964" s="190"/>
      <c r="Q964" s="190"/>
      <c r="R964" s="190"/>
      <c r="S964" s="190"/>
      <c r="T964" s="191"/>
      <c r="AT964" s="186" t="s">
        <v>266</v>
      </c>
      <c r="AU964" s="186" t="s">
        <v>89</v>
      </c>
      <c r="AV964" s="13" t="s">
        <v>82</v>
      </c>
      <c r="AW964" s="13" t="s">
        <v>29</v>
      </c>
      <c r="AX964" s="13" t="s">
        <v>74</v>
      </c>
      <c r="AY964" s="186" t="s">
        <v>258</v>
      </c>
    </row>
    <row r="965" spans="1:65" s="14" customFormat="1" ht="11.25">
      <c r="B965" s="192"/>
      <c r="D965" s="185" t="s">
        <v>266</v>
      </c>
      <c r="E965" s="193" t="s">
        <v>1</v>
      </c>
      <c r="F965" s="194" t="s">
        <v>1310</v>
      </c>
      <c r="H965" s="195">
        <v>7.52</v>
      </c>
      <c r="I965" s="196"/>
      <c r="L965" s="192"/>
      <c r="M965" s="197"/>
      <c r="N965" s="198"/>
      <c r="O965" s="198"/>
      <c r="P965" s="198"/>
      <c r="Q965" s="198"/>
      <c r="R965" s="198"/>
      <c r="S965" s="198"/>
      <c r="T965" s="199"/>
      <c r="AT965" s="193" t="s">
        <v>266</v>
      </c>
      <c r="AU965" s="193" t="s">
        <v>89</v>
      </c>
      <c r="AV965" s="14" t="s">
        <v>89</v>
      </c>
      <c r="AW965" s="14" t="s">
        <v>29</v>
      </c>
      <c r="AX965" s="14" t="s">
        <v>74</v>
      </c>
      <c r="AY965" s="193" t="s">
        <v>258</v>
      </c>
    </row>
    <row r="966" spans="1:65" s="13" customFormat="1" ht="11.25">
      <c r="B966" s="184"/>
      <c r="D966" s="185" t="s">
        <v>266</v>
      </c>
      <c r="E966" s="186" t="s">
        <v>1</v>
      </c>
      <c r="F966" s="187" t="s">
        <v>1311</v>
      </c>
      <c r="H966" s="186" t="s">
        <v>1</v>
      </c>
      <c r="I966" s="188"/>
      <c r="L966" s="184"/>
      <c r="M966" s="189"/>
      <c r="N966" s="190"/>
      <c r="O966" s="190"/>
      <c r="P966" s="190"/>
      <c r="Q966" s="190"/>
      <c r="R966" s="190"/>
      <c r="S966" s="190"/>
      <c r="T966" s="191"/>
      <c r="AT966" s="186" t="s">
        <v>266</v>
      </c>
      <c r="AU966" s="186" t="s">
        <v>89</v>
      </c>
      <c r="AV966" s="13" t="s">
        <v>82</v>
      </c>
      <c r="AW966" s="13" t="s">
        <v>29</v>
      </c>
      <c r="AX966" s="13" t="s">
        <v>74</v>
      </c>
      <c r="AY966" s="186" t="s">
        <v>258</v>
      </c>
    </row>
    <row r="967" spans="1:65" s="14" customFormat="1" ht="11.25">
      <c r="B967" s="192"/>
      <c r="D967" s="185" t="s">
        <v>266</v>
      </c>
      <c r="E967" s="193" t="s">
        <v>1</v>
      </c>
      <c r="F967" s="194" t="s">
        <v>1312</v>
      </c>
      <c r="H967" s="195">
        <v>8.66</v>
      </c>
      <c r="I967" s="196"/>
      <c r="L967" s="192"/>
      <c r="M967" s="197"/>
      <c r="N967" s="198"/>
      <c r="O967" s="198"/>
      <c r="P967" s="198"/>
      <c r="Q967" s="198"/>
      <c r="R967" s="198"/>
      <c r="S967" s="198"/>
      <c r="T967" s="199"/>
      <c r="AT967" s="193" t="s">
        <v>266</v>
      </c>
      <c r="AU967" s="193" t="s">
        <v>89</v>
      </c>
      <c r="AV967" s="14" t="s">
        <v>89</v>
      </c>
      <c r="AW967" s="14" t="s">
        <v>29</v>
      </c>
      <c r="AX967" s="14" t="s">
        <v>74</v>
      </c>
      <c r="AY967" s="193" t="s">
        <v>258</v>
      </c>
    </row>
    <row r="968" spans="1:65" s="13" customFormat="1" ht="11.25">
      <c r="B968" s="184"/>
      <c r="D968" s="185" t="s">
        <v>266</v>
      </c>
      <c r="E968" s="186" t="s">
        <v>1</v>
      </c>
      <c r="F968" s="187" t="s">
        <v>1313</v>
      </c>
      <c r="H968" s="186" t="s">
        <v>1</v>
      </c>
      <c r="I968" s="188"/>
      <c r="L968" s="184"/>
      <c r="M968" s="189"/>
      <c r="N968" s="190"/>
      <c r="O968" s="190"/>
      <c r="P968" s="190"/>
      <c r="Q968" s="190"/>
      <c r="R968" s="190"/>
      <c r="S968" s="190"/>
      <c r="T968" s="191"/>
      <c r="AT968" s="186" t="s">
        <v>266</v>
      </c>
      <c r="AU968" s="186" t="s">
        <v>89</v>
      </c>
      <c r="AV968" s="13" t="s">
        <v>82</v>
      </c>
      <c r="AW968" s="13" t="s">
        <v>29</v>
      </c>
      <c r="AX968" s="13" t="s">
        <v>74</v>
      </c>
      <c r="AY968" s="186" t="s">
        <v>258</v>
      </c>
    </row>
    <row r="969" spans="1:65" s="14" customFormat="1" ht="11.25">
      <c r="B969" s="192"/>
      <c r="D969" s="185" t="s">
        <v>266</v>
      </c>
      <c r="E969" s="193" t="s">
        <v>1</v>
      </c>
      <c r="F969" s="194" t="s">
        <v>1314</v>
      </c>
      <c r="H969" s="195">
        <v>4.74</v>
      </c>
      <c r="I969" s="196"/>
      <c r="L969" s="192"/>
      <c r="M969" s="197"/>
      <c r="N969" s="198"/>
      <c r="O969" s="198"/>
      <c r="P969" s="198"/>
      <c r="Q969" s="198"/>
      <c r="R969" s="198"/>
      <c r="S969" s="198"/>
      <c r="T969" s="199"/>
      <c r="AT969" s="193" t="s">
        <v>266</v>
      </c>
      <c r="AU969" s="193" t="s">
        <v>89</v>
      </c>
      <c r="AV969" s="14" t="s">
        <v>89</v>
      </c>
      <c r="AW969" s="14" t="s">
        <v>29</v>
      </c>
      <c r="AX969" s="14" t="s">
        <v>74</v>
      </c>
      <c r="AY969" s="193" t="s">
        <v>258</v>
      </c>
    </row>
    <row r="970" spans="1:65" s="14" customFormat="1" ht="11.25">
      <c r="B970" s="192"/>
      <c r="D970" s="185" t="s">
        <v>266</v>
      </c>
      <c r="E970" s="193" t="s">
        <v>1</v>
      </c>
      <c r="F970" s="194" t="s">
        <v>1315</v>
      </c>
      <c r="H970" s="195">
        <v>5.74</v>
      </c>
      <c r="I970" s="196"/>
      <c r="L970" s="192"/>
      <c r="M970" s="197"/>
      <c r="N970" s="198"/>
      <c r="O970" s="198"/>
      <c r="P970" s="198"/>
      <c r="Q970" s="198"/>
      <c r="R970" s="198"/>
      <c r="S970" s="198"/>
      <c r="T970" s="199"/>
      <c r="AT970" s="193" t="s">
        <v>266</v>
      </c>
      <c r="AU970" s="193" t="s">
        <v>89</v>
      </c>
      <c r="AV970" s="14" t="s">
        <v>89</v>
      </c>
      <c r="AW970" s="14" t="s">
        <v>29</v>
      </c>
      <c r="AX970" s="14" t="s">
        <v>74</v>
      </c>
      <c r="AY970" s="193" t="s">
        <v>258</v>
      </c>
    </row>
    <row r="971" spans="1:65" s="14" customFormat="1" ht="11.25">
      <c r="B971" s="192"/>
      <c r="D971" s="185" t="s">
        <v>266</v>
      </c>
      <c r="E971" s="193" t="s">
        <v>1</v>
      </c>
      <c r="F971" s="194" t="s">
        <v>1316</v>
      </c>
      <c r="H971" s="195">
        <v>6.18</v>
      </c>
      <c r="I971" s="196"/>
      <c r="L971" s="192"/>
      <c r="M971" s="197"/>
      <c r="N971" s="198"/>
      <c r="O971" s="198"/>
      <c r="P971" s="198"/>
      <c r="Q971" s="198"/>
      <c r="R971" s="198"/>
      <c r="S971" s="198"/>
      <c r="T971" s="199"/>
      <c r="AT971" s="193" t="s">
        <v>266</v>
      </c>
      <c r="AU971" s="193" t="s">
        <v>89</v>
      </c>
      <c r="AV971" s="14" t="s">
        <v>89</v>
      </c>
      <c r="AW971" s="14" t="s">
        <v>29</v>
      </c>
      <c r="AX971" s="14" t="s">
        <v>74</v>
      </c>
      <c r="AY971" s="193" t="s">
        <v>258</v>
      </c>
    </row>
    <row r="972" spans="1:65" s="15" customFormat="1" ht="11.25">
      <c r="B972" s="200"/>
      <c r="D972" s="185" t="s">
        <v>266</v>
      </c>
      <c r="E972" s="201" t="s">
        <v>1</v>
      </c>
      <c r="F972" s="202" t="s">
        <v>280</v>
      </c>
      <c r="H972" s="203">
        <v>41.34</v>
      </c>
      <c r="I972" s="204"/>
      <c r="L972" s="200"/>
      <c r="M972" s="205"/>
      <c r="N972" s="206"/>
      <c r="O972" s="206"/>
      <c r="P972" s="206"/>
      <c r="Q972" s="206"/>
      <c r="R972" s="206"/>
      <c r="S972" s="206"/>
      <c r="T972" s="207"/>
      <c r="AT972" s="201" t="s">
        <v>266</v>
      </c>
      <c r="AU972" s="201" t="s">
        <v>89</v>
      </c>
      <c r="AV972" s="15" t="s">
        <v>264</v>
      </c>
      <c r="AW972" s="15" t="s">
        <v>29</v>
      </c>
      <c r="AX972" s="15" t="s">
        <v>82</v>
      </c>
      <c r="AY972" s="201" t="s">
        <v>258</v>
      </c>
    </row>
    <row r="973" spans="1:65" s="2" customFormat="1" ht="24" customHeight="1">
      <c r="A973" s="33"/>
      <c r="B973" s="169"/>
      <c r="C973" s="170" t="s">
        <v>1317</v>
      </c>
      <c r="D973" s="170" t="s">
        <v>260</v>
      </c>
      <c r="E973" s="171" t="s">
        <v>1318</v>
      </c>
      <c r="F973" s="172" t="s">
        <v>1319</v>
      </c>
      <c r="G973" s="173" t="s">
        <v>435</v>
      </c>
      <c r="H973" s="174">
        <v>11</v>
      </c>
      <c r="I973" s="175"/>
      <c r="J973" s="174">
        <f>ROUND(I973*H973,3)</f>
        <v>0</v>
      </c>
      <c r="K973" s="176"/>
      <c r="L973" s="34"/>
      <c r="M973" s="177" t="s">
        <v>1</v>
      </c>
      <c r="N973" s="178" t="s">
        <v>40</v>
      </c>
      <c r="O973" s="59"/>
      <c r="P973" s="179">
        <f>O973*H973</f>
        <v>0</v>
      </c>
      <c r="Q973" s="179">
        <v>0</v>
      </c>
      <c r="R973" s="179">
        <f>Q973*H973</f>
        <v>0</v>
      </c>
      <c r="S973" s="179">
        <v>2.4E-2</v>
      </c>
      <c r="T973" s="180">
        <f>S973*H973</f>
        <v>0.26400000000000001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81" t="s">
        <v>264</v>
      </c>
      <c r="AT973" s="181" t="s">
        <v>260</v>
      </c>
      <c r="AU973" s="181" t="s">
        <v>89</v>
      </c>
      <c r="AY973" s="18" t="s">
        <v>258</v>
      </c>
      <c r="BE973" s="182">
        <f>IF(N973="základná",J973,0)</f>
        <v>0</v>
      </c>
      <c r="BF973" s="182">
        <f>IF(N973="znížená",J973,0)</f>
        <v>0</v>
      </c>
      <c r="BG973" s="182">
        <f>IF(N973="zákl. prenesená",J973,0)</f>
        <v>0</v>
      </c>
      <c r="BH973" s="182">
        <f>IF(N973="zníž. prenesená",J973,0)</f>
        <v>0</v>
      </c>
      <c r="BI973" s="182">
        <f>IF(N973="nulová",J973,0)</f>
        <v>0</v>
      </c>
      <c r="BJ973" s="18" t="s">
        <v>89</v>
      </c>
      <c r="BK973" s="183">
        <f>ROUND(I973*H973,3)</f>
        <v>0</v>
      </c>
      <c r="BL973" s="18" t="s">
        <v>264</v>
      </c>
      <c r="BM973" s="181" t="s">
        <v>1320</v>
      </c>
    </row>
    <row r="974" spans="1:65" s="14" customFormat="1" ht="11.25">
      <c r="B974" s="192"/>
      <c r="D974" s="185" t="s">
        <v>266</v>
      </c>
      <c r="E974" s="193" t="s">
        <v>1</v>
      </c>
      <c r="F974" s="194" t="s">
        <v>1321</v>
      </c>
      <c r="H974" s="195">
        <v>7</v>
      </c>
      <c r="I974" s="196"/>
      <c r="L974" s="192"/>
      <c r="M974" s="197"/>
      <c r="N974" s="198"/>
      <c r="O974" s="198"/>
      <c r="P974" s="198"/>
      <c r="Q974" s="198"/>
      <c r="R974" s="198"/>
      <c r="S974" s="198"/>
      <c r="T974" s="199"/>
      <c r="AT974" s="193" t="s">
        <v>266</v>
      </c>
      <c r="AU974" s="193" t="s">
        <v>89</v>
      </c>
      <c r="AV974" s="14" t="s">
        <v>89</v>
      </c>
      <c r="AW974" s="14" t="s">
        <v>29</v>
      </c>
      <c r="AX974" s="14" t="s">
        <v>74</v>
      </c>
      <c r="AY974" s="193" t="s">
        <v>258</v>
      </c>
    </row>
    <row r="975" spans="1:65" s="14" customFormat="1" ht="11.25">
      <c r="B975" s="192"/>
      <c r="D975" s="185" t="s">
        <v>266</v>
      </c>
      <c r="E975" s="193" t="s">
        <v>1</v>
      </c>
      <c r="F975" s="194" t="s">
        <v>1322</v>
      </c>
      <c r="H975" s="195">
        <v>3</v>
      </c>
      <c r="I975" s="196"/>
      <c r="L975" s="192"/>
      <c r="M975" s="197"/>
      <c r="N975" s="198"/>
      <c r="O975" s="198"/>
      <c r="P975" s="198"/>
      <c r="Q975" s="198"/>
      <c r="R975" s="198"/>
      <c r="S975" s="198"/>
      <c r="T975" s="199"/>
      <c r="AT975" s="193" t="s">
        <v>266</v>
      </c>
      <c r="AU975" s="193" t="s">
        <v>89</v>
      </c>
      <c r="AV975" s="14" t="s">
        <v>89</v>
      </c>
      <c r="AW975" s="14" t="s">
        <v>29</v>
      </c>
      <c r="AX975" s="14" t="s">
        <v>74</v>
      </c>
      <c r="AY975" s="193" t="s">
        <v>258</v>
      </c>
    </row>
    <row r="976" spans="1:65" s="14" customFormat="1" ht="11.25">
      <c r="B976" s="192"/>
      <c r="D976" s="185" t="s">
        <v>266</v>
      </c>
      <c r="E976" s="193" t="s">
        <v>1</v>
      </c>
      <c r="F976" s="194" t="s">
        <v>1323</v>
      </c>
      <c r="H976" s="195">
        <v>1</v>
      </c>
      <c r="I976" s="196"/>
      <c r="L976" s="192"/>
      <c r="M976" s="197"/>
      <c r="N976" s="198"/>
      <c r="O976" s="198"/>
      <c r="P976" s="198"/>
      <c r="Q976" s="198"/>
      <c r="R976" s="198"/>
      <c r="S976" s="198"/>
      <c r="T976" s="199"/>
      <c r="AT976" s="193" t="s">
        <v>266</v>
      </c>
      <c r="AU976" s="193" t="s">
        <v>89</v>
      </c>
      <c r="AV976" s="14" t="s">
        <v>89</v>
      </c>
      <c r="AW976" s="14" t="s">
        <v>29</v>
      </c>
      <c r="AX976" s="14" t="s">
        <v>74</v>
      </c>
      <c r="AY976" s="193" t="s">
        <v>258</v>
      </c>
    </row>
    <row r="977" spans="1:65" s="15" customFormat="1" ht="11.25">
      <c r="B977" s="200"/>
      <c r="D977" s="185" t="s">
        <v>266</v>
      </c>
      <c r="E977" s="201" t="s">
        <v>1</v>
      </c>
      <c r="F977" s="202" t="s">
        <v>280</v>
      </c>
      <c r="H977" s="203">
        <v>11</v>
      </c>
      <c r="I977" s="204"/>
      <c r="L977" s="200"/>
      <c r="M977" s="205"/>
      <c r="N977" s="206"/>
      <c r="O977" s="206"/>
      <c r="P977" s="206"/>
      <c r="Q977" s="206"/>
      <c r="R977" s="206"/>
      <c r="S977" s="206"/>
      <c r="T977" s="207"/>
      <c r="AT977" s="201" t="s">
        <v>266</v>
      </c>
      <c r="AU977" s="201" t="s">
        <v>89</v>
      </c>
      <c r="AV977" s="15" t="s">
        <v>264</v>
      </c>
      <c r="AW977" s="15" t="s">
        <v>29</v>
      </c>
      <c r="AX977" s="15" t="s">
        <v>82</v>
      </c>
      <c r="AY977" s="201" t="s">
        <v>258</v>
      </c>
    </row>
    <row r="978" spans="1:65" s="2" customFormat="1" ht="24" customHeight="1">
      <c r="A978" s="33"/>
      <c r="B978" s="169"/>
      <c r="C978" s="170" t="s">
        <v>1324</v>
      </c>
      <c r="D978" s="170" t="s">
        <v>260</v>
      </c>
      <c r="E978" s="171" t="s">
        <v>1325</v>
      </c>
      <c r="F978" s="172" t="s">
        <v>1326</v>
      </c>
      <c r="G978" s="173" t="s">
        <v>435</v>
      </c>
      <c r="H978" s="174">
        <v>3</v>
      </c>
      <c r="I978" s="175"/>
      <c r="J978" s="174">
        <f>ROUND(I978*H978,3)</f>
        <v>0</v>
      </c>
      <c r="K978" s="176"/>
      <c r="L978" s="34"/>
      <c r="M978" s="177" t="s">
        <v>1</v>
      </c>
      <c r="N978" s="178" t="s">
        <v>40</v>
      </c>
      <c r="O978" s="59"/>
      <c r="P978" s="179">
        <f>O978*H978</f>
        <v>0</v>
      </c>
      <c r="Q978" s="179">
        <v>0</v>
      </c>
      <c r="R978" s="179">
        <f>Q978*H978</f>
        <v>0</v>
      </c>
      <c r="S978" s="179">
        <v>2.7E-2</v>
      </c>
      <c r="T978" s="180">
        <f>S978*H978</f>
        <v>8.1000000000000003E-2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81" t="s">
        <v>264</v>
      </c>
      <c r="AT978" s="181" t="s">
        <v>260</v>
      </c>
      <c r="AU978" s="181" t="s">
        <v>89</v>
      </c>
      <c r="AY978" s="18" t="s">
        <v>258</v>
      </c>
      <c r="BE978" s="182">
        <f>IF(N978="základná",J978,0)</f>
        <v>0</v>
      </c>
      <c r="BF978" s="182">
        <f>IF(N978="znížená",J978,0)</f>
        <v>0</v>
      </c>
      <c r="BG978" s="182">
        <f>IF(N978="zákl. prenesená",J978,0)</f>
        <v>0</v>
      </c>
      <c r="BH978" s="182">
        <f>IF(N978="zníž. prenesená",J978,0)</f>
        <v>0</v>
      </c>
      <c r="BI978" s="182">
        <f>IF(N978="nulová",J978,0)</f>
        <v>0</v>
      </c>
      <c r="BJ978" s="18" t="s">
        <v>89</v>
      </c>
      <c r="BK978" s="183">
        <f>ROUND(I978*H978,3)</f>
        <v>0</v>
      </c>
      <c r="BL978" s="18" t="s">
        <v>264</v>
      </c>
      <c r="BM978" s="181" t="s">
        <v>1327</v>
      </c>
    </row>
    <row r="979" spans="1:65" s="14" customFormat="1" ht="11.25">
      <c r="B979" s="192"/>
      <c r="D979" s="185" t="s">
        <v>266</v>
      </c>
      <c r="E979" s="193" t="s">
        <v>1</v>
      </c>
      <c r="F979" s="194" t="s">
        <v>1328</v>
      </c>
      <c r="H979" s="195">
        <v>3</v>
      </c>
      <c r="I979" s="196"/>
      <c r="L979" s="192"/>
      <c r="M979" s="197"/>
      <c r="N979" s="198"/>
      <c r="O979" s="198"/>
      <c r="P979" s="198"/>
      <c r="Q979" s="198"/>
      <c r="R979" s="198"/>
      <c r="S979" s="198"/>
      <c r="T979" s="199"/>
      <c r="AT979" s="193" t="s">
        <v>266</v>
      </c>
      <c r="AU979" s="193" t="s">
        <v>89</v>
      </c>
      <c r="AV979" s="14" t="s">
        <v>89</v>
      </c>
      <c r="AW979" s="14" t="s">
        <v>29</v>
      </c>
      <c r="AX979" s="14" t="s">
        <v>82</v>
      </c>
      <c r="AY979" s="193" t="s">
        <v>258</v>
      </c>
    </row>
    <row r="980" spans="1:65" s="2" customFormat="1" ht="24" customHeight="1">
      <c r="A980" s="33"/>
      <c r="B980" s="169"/>
      <c r="C980" s="170" t="s">
        <v>1329</v>
      </c>
      <c r="D980" s="170" t="s">
        <v>260</v>
      </c>
      <c r="E980" s="171" t="s">
        <v>1330</v>
      </c>
      <c r="F980" s="172" t="s">
        <v>1331</v>
      </c>
      <c r="G980" s="173" t="s">
        <v>263</v>
      </c>
      <c r="H980" s="174">
        <v>4.7869999999999999</v>
      </c>
      <c r="I980" s="175"/>
      <c r="J980" s="174">
        <f>ROUND(I980*H980,3)</f>
        <v>0</v>
      </c>
      <c r="K980" s="176"/>
      <c r="L980" s="34"/>
      <c r="M980" s="177" t="s">
        <v>1</v>
      </c>
      <c r="N980" s="178" t="s">
        <v>40</v>
      </c>
      <c r="O980" s="59"/>
      <c r="P980" s="179">
        <f>O980*H980</f>
        <v>0</v>
      </c>
      <c r="Q980" s="179">
        <v>0</v>
      </c>
      <c r="R980" s="179">
        <f>Q980*H980</f>
        <v>0</v>
      </c>
      <c r="S980" s="179">
        <v>8.7999999999999995E-2</v>
      </c>
      <c r="T980" s="180">
        <f>S980*H980</f>
        <v>0.42125599999999996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181" t="s">
        <v>264</v>
      </c>
      <c r="AT980" s="181" t="s">
        <v>260</v>
      </c>
      <c r="AU980" s="181" t="s">
        <v>89</v>
      </c>
      <c r="AY980" s="18" t="s">
        <v>258</v>
      </c>
      <c r="BE980" s="182">
        <f>IF(N980="základná",J980,0)</f>
        <v>0</v>
      </c>
      <c r="BF980" s="182">
        <f>IF(N980="znížená",J980,0)</f>
        <v>0</v>
      </c>
      <c r="BG980" s="182">
        <f>IF(N980="zákl. prenesená",J980,0)</f>
        <v>0</v>
      </c>
      <c r="BH980" s="182">
        <f>IF(N980="zníž. prenesená",J980,0)</f>
        <v>0</v>
      </c>
      <c r="BI980" s="182">
        <f>IF(N980="nulová",J980,0)</f>
        <v>0</v>
      </c>
      <c r="BJ980" s="18" t="s">
        <v>89</v>
      </c>
      <c r="BK980" s="183">
        <f>ROUND(I980*H980,3)</f>
        <v>0</v>
      </c>
      <c r="BL980" s="18" t="s">
        <v>264</v>
      </c>
      <c r="BM980" s="181" t="s">
        <v>1332</v>
      </c>
    </row>
    <row r="981" spans="1:65" s="13" customFormat="1" ht="11.25">
      <c r="B981" s="184"/>
      <c r="D981" s="185" t="s">
        <v>266</v>
      </c>
      <c r="E981" s="186" t="s">
        <v>1</v>
      </c>
      <c r="F981" s="187" t="s">
        <v>1333</v>
      </c>
      <c r="H981" s="186" t="s">
        <v>1</v>
      </c>
      <c r="I981" s="188"/>
      <c r="L981" s="184"/>
      <c r="M981" s="189"/>
      <c r="N981" s="190"/>
      <c r="O981" s="190"/>
      <c r="P981" s="190"/>
      <c r="Q981" s="190"/>
      <c r="R981" s="190"/>
      <c r="S981" s="190"/>
      <c r="T981" s="191"/>
      <c r="AT981" s="186" t="s">
        <v>266</v>
      </c>
      <c r="AU981" s="186" t="s">
        <v>89</v>
      </c>
      <c r="AV981" s="13" t="s">
        <v>82</v>
      </c>
      <c r="AW981" s="13" t="s">
        <v>29</v>
      </c>
      <c r="AX981" s="13" t="s">
        <v>74</v>
      </c>
      <c r="AY981" s="186" t="s">
        <v>258</v>
      </c>
    </row>
    <row r="982" spans="1:65" s="14" customFormat="1" ht="11.25">
      <c r="B982" s="192"/>
      <c r="D982" s="185" t="s">
        <v>266</v>
      </c>
      <c r="E982" s="193" t="s">
        <v>1</v>
      </c>
      <c r="F982" s="194" t="s">
        <v>1334</v>
      </c>
      <c r="H982" s="195">
        <v>1.7729999999999999</v>
      </c>
      <c r="I982" s="196"/>
      <c r="L982" s="192"/>
      <c r="M982" s="197"/>
      <c r="N982" s="198"/>
      <c r="O982" s="198"/>
      <c r="P982" s="198"/>
      <c r="Q982" s="198"/>
      <c r="R982" s="198"/>
      <c r="S982" s="198"/>
      <c r="T982" s="199"/>
      <c r="AT982" s="193" t="s">
        <v>266</v>
      </c>
      <c r="AU982" s="193" t="s">
        <v>89</v>
      </c>
      <c r="AV982" s="14" t="s">
        <v>89</v>
      </c>
      <c r="AW982" s="14" t="s">
        <v>29</v>
      </c>
      <c r="AX982" s="14" t="s">
        <v>74</v>
      </c>
      <c r="AY982" s="193" t="s">
        <v>258</v>
      </c>
    </row>
    <row r="983" spans="1:65" s="14" customFormat="1" ht="11.25">
      <c r="B983" s="192"/>
      <c r="D983" s="185" t="s">
        <v>266</v>
      </c>
      <c r="E983" s="193" t="s">
        <v>1</v>
      </c>
      <c r="F983" s="194" t="s">
        <v>765</v>
      </c>
      <c r="H983" s="195">
        <v>1.1819999999999999</v>
      </c>
      <c r="I983" s="196"/>
      <c r="L983" s="192"/>
      <c r="M983" s="197"/>
      <c r="N983" s="198"/>
      <c r="O983" s="198"/>
      <c r="P983" s="198"/>
      <c r="Q983" s="198"/>
      <c r="R983" s="198"/>
      <c r="S983" s="198"/>
      <c r="T983" s="199"/>
      <c r="AT983" s="193" t="s">
        <v>266</v>
      </c>
      <c r="AU983" s="193" t="s">
        <v>89</v>
      </c>
      <c r="AV983" s="14" t="s">
        <v>89</v>
      </c>
      <c r="AW983" s="14" t="s">
        <v>29</v>
      </c>
      <c r="AX983" s="14" t="s">
        <v>74</v>
      </c>
      <c r="AY983" s="193" t="s">
        <v>258</v>
      </c>
    </row>
    <row r="984" spans="1:65" s="14" customFormat="1" ht="11.25">
      <c r="B984" s="192"/>
      <c r="D984" s="185" t="s">
        <v>266</v>
      </c>
      <c r="E984" s="193" t="s">
        <v>1</v>
      </c>
      <c r="F984" s="194" t="s">
        <v>1335</v>
      </c>
      <c r="H984" s="195">
        <v>1.8320000000000001</v>
      </c>
      <c r="I984" s="196"/>
      <c r="L984" s="192"/>
      <c r="M984" s="197"/>
      <c r="N984" s="198"/>
      <c r="O984" s="198"/>
      <c r="P984" s="198"/>
      <c r="Q984" s="198"/>
      <c r="R984" s="198"/>
      <c r="S984" s="198"/>
      <c r="T984" s="199"/>
      <c r="AT984" s="193" t="s">
        <v>266</v>
      </c>
      <c r="AU984" s="193" t="s">
        <v>89</v>
      </c>
      <c r="AV984" s="14" t="s">
        <v>89</v>
      </c>
      <c r="AW984" s="14" t="s">
        <v>29</v>
      </c>
      <c r="AX984" s="14" t="s">
        <v>74</v>
      </c>
      <c r="AY984" s="193" t="s">
        <v>258</v>
      </c>
    </row>
    <row r="985" spans="1:65" s="15" customFormat="1" ht="11.25">
      <c r="B985" s="200"/>
      <c r="D985" s="185" t="s">
        <v>266</v>
      </c>
      <c r="E985" s="201" t="s">
        <v>1</v>
      </c>
      <c r="F985" s="202" t="s">
        <v>280</v>
      </c>
      <c r="H985" s="203">
        <v>4.7869999999999999</v>
      </c>
      <c r="I985" s="204"/>
      <c r="L985" s="200"/>
      <c r="M985" s="205"/>
      <c r="N985" s="206"/>
      <c r="O985" s="206"/>
      <c r="P985" s="206"/>
      <c r="Q985" s="206"/>
      <c r="R985" s="206"/>
      <c r="S985" s="206"/>
      <c r="T985" s="207"/>
      <c r="AT985" s="201" t="s">
        <v>266</v>
      </c>
      <c r="AU985" s="201" t="s">
        <v>89</v>
      </c>
      <c r="AV985" s="15" t="s">
        <v>264</v>
      </c>
      <c r="AW985" s="15" t="s">
        <v>29</v>
      </c>
      <c r="AX985" s="15" t="s">
        <v>82</v>
      </c>
      <c r="AY985" s="201" t="s">
        <v>258</v>
      </c>
    </row>
    <row r="986" spans="1:65" s="2" customFormat="1" ht="16.5" customHeight="1">
      <c r="A986" s="33"/>
      <c r="B986" s="169"/>
      <c r="C986" s="170" t="s">
        <v>1336</v>
      </c>
      <c r="D986" s="170" t="s">
        <v>260</v>
      </c>
      <c r="E986" s="171" t="s">
        <v>1337</v>
      </c>
      <c r="F986" s="172" t="s">
        <v>1338</v>
      </c>
      <c r="G986" s="173" t="s">
        <v>528</v>
      </c>
      <c r="H986" s="174">
        <v>4.5999999999999996</v>
      </c>
      <c r="I986" s="175"/>
      <c r="J986" s="174">
        <f>ROUND(I986*H986,3)</f>
        <v>0</v>
      </c>
      <c r="K986" s="176"/>
      <c r="L986" s="34"/>
      <c r="M986" s="177" t="s">
        <v>1</v>
      </c>
      <c r="N986" s="178" t="s">
        <v>40</v>
      </c>
      <c r="O986" s="59"/>
      <c r="P986" s="179">
        <f>O986*H986</f>
        <v>0</v>
      </c>
      <c r="Q986" s="179">
        <v>0</v>
      </c>
      <c r="R986" s="179">
        <f>Q986*H986</f>
        <v>0</v>
      </c>
      <c r="S986" s="179">
        <v>5.0000000000000001E-3</v>
      </c>
      <c r="T986" s="180">
        <f>S986*H986</f>
        <v>2.3E-2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181" t="s">
        <v>264</v>
      </c>
      <c r="AT986" s="181" t="s">
        <v>260</v>
      </c>
      <c r="AU986" s="181" t="s">
        <v>89</v>
      </c>
      <c r="AY986" s="18" t="s">
        <v>258</v>
      </c>
      <c r="BE986" s="182">
        <f>IF(N986="základná",J986,0)</f>
        <v>0</v>
      </c>
      <c r="BF986" s="182">
        <f>IF(N986="znížená",J986,0)</f>
        <v>0</v>
      </c>
      <c r="BG986" s="182">
        <f>IF(N986="zákl. prenesená",J986,0)</f>
        <v>0</v>
      </c>
      <c r="BH986" s="182">
        <f>IF(N986="zníž. prenesená",J986,0)</f>
        <v>0</v>
      </c>
      <c r="BI986" s="182">
        <f>IF(N986="nulová",J986,0)</f>
        <v>0</v>
      </c>
      <c r="BJ986" s="18" t="s">
        <v>89</v>
      </c>
      <c r="BK986" s="183">
        <f>ROUND(I986*H986,3)</f>
        <v>0</v>
      </c>
      <c r="BL986" s="18" t="s">
        <v>264</v>
      </c>
      <c r="BM986" s="181" t="s">
        <v>1339</v>
      </c>
    </row>
    <row r="987" spans="1:65" s="13" customFormat="1" ht="11.25">
      <c r="B987" s="184"/>
      <c r="D987" s="185" t="s">
        <v>266</v>
      </c>
      <c r="E987" s="186" t="s">
        <v>1</v>
      </c>
      <c r="F987" s="187" t="s">
        <v>1340</v>
      </c>
      <c r="H987" s="186" t="s">
        <v>1</v>
      </c>
      <c r="I987" s="188"/>
      <c r="L987" s="184"/>
      <c r="M987" s="189"/>
      <c r="N987" s="190"/>
      <c r="O987" s="190"/>
      <c r="P987" s="190"/>
      <c r="Q987" s="190"/>
      <c r="R987" s="190"/>
      <c r="S987" s="190"/>
      <c r="T987" s="191"/>
      <c r="AT987" s="186" t="s">
        <v>266</v>
      </c>
      <c r="AU987" s="186" t="s">
        <v>89</v>
      </c>
      <c r="AV987" s="13" t="s">
        <v>82</v>
      </c>
      <c r="AW987" s="13" t="s">
        <v>29</v>
      </c>
      <c r="AX987" s="13" t="s">
        <v>74</v>
      </c>
      <c r="AY987" s="186" t="s">
        <v>258</v>
      </c>
    </row>
    <row r="988" spans="1:65" s="14" customFormat="1" ht="11.25">
      <c r="B988" s="192"/>
      <c r="D988" s="185" t="s">
        <v>266</v>
      </c>
      <c r="E988" s="193" t="s">
        <v>1</v>
      </c>
      <c r="F988" s="194" t="s">
        <v>1341</v>
      </c>
      <c r="H988" s="195">
        <v>2.6</v>
      </c>
      <c r="I988" s="196"/>
      <c r="L988" s="192"/>
      <c r="M988" s="197"/>
      <c r="N988" s="198"/>
      <c r="O988" s="198"/>
      <c r="P988" s="198"/>
      <c r="Q988" s="198"/>
      <c r="R988" s="198"/>
      <c r="S988" s="198"/>
      <c r="T988" s="199"/>
      <c r="AT988" s="193" t="s">
        <v>266</v>
      </c>
      <c r="AU988" s="193" t="s">
        <v>89</v>
      </c>
      <c r="AV988" s="14" t="s">
        <v>89</v>
      </c>
      <c r="AW988" s="14" t="s">
        <v>29</v>
      </c>
      <c r="AX988" s="14" t="s">
        <v>74</v>
      </c>
      <c r="AY988" s="193" t="s">
        <v>258</v>
      </c>
    </row>
    <row r="989" spans="1:65" s="14" customFormat="1" ht="11.25">
      <c r="B989" s="192"/>
      <c r="D989" s="185" t="s">
        <v>266</v>
      </c>
      <c r="E989" s="193" t="s">
        <v>1</v>
      </c>
      <c r="F989" s="194" t="s">
        <v>1342</v>
      </c>
      <c r="H989" s="195">
        <v>2</v>
      </c>
      <c r="I989" s="196"/>
      <c r="L989" s="192"/>
      <c r="M989" s="197"/>
      <c r="N989" s="198"/>
      <c r="O989" s="198"/>
      <c r="P989" s="198"/>
      <c r="Q989" s="198"/>
      <c r="R989" s="198"/>
      <c r="S989" s="198"/>
      <c r="T989" s="199"/>
      <c r="AT989" s="193" t="s">
        <v>266</v>
      </c>
      <c r="AU989" s="193" t="s">
        <v>89</v>
      </c>
      <c r="AV989" s="14" t="s">
        <v>89</v>
      </c>
      <c r="AW989" s="14" t="s">
        <v>29</v>
      </c>
      <c r="AX989" s="14" t="s">
        <v>74</v>
      </c>
      <c r="AY989" s="193" t="s">
        <v>258</v>
      </c>
    </row>
    <row r="990" spans="1:65" s="15" customFormat="1" ht="11.25">
      <c r="B990" s="200"/>
      <c r="D990" s="185" t="s">
        <v>266</v>
      </c>
      <c r="E990" s="201" t="s">
        <v>1</v>
      </c>
      <c r="F990" s="202" t="s">
        <v>280</v>
      </c>
      <c r="H990" s="203">
        <v>4.5999999999999996</v>
      </c>
      <c r="I990" s="204"/>
      <c r="L990" s="200"/>
      <c r="M990" s="205"/>
      <c r="N990" s="206"/>
      <c r="O990" s="206"/>
      <c r="P990" s="206"/>
      <c r="Q990" s="206"/>
      <c r="R990" s="206"/>
      <c r="S990" s="206"/>
      <c r="T990" s="207"/>
      <c r="AT990" s="201" t="s">
        <v>266</v>
      </c>
      <c r="AU990" s="201" t="s">
        <v>89</v>
      </c>
      <c r="AV990" s="15" t="s">
        <v>264</v>
      </c>
      <c r="AW990" s="15" t="s">
        <v>29</v>
      </c>
      <c r="AX990" s="15" t="s">
        <v>82</v>
      </c>
      <c r="AY990" s="201" t="s">
        <v>258</v>
      </c>
    </row>
    <row r="991" spans="1:65" s="2" customFormat="1" ht="24" customHeight="1">
      <c r="A991" s="33"/>
      <c r="B991" s="169"/>
      <c r="C991" s="170" t="s">
        <v>1343</v>
      </c>
      <c r="D991" s="170" t="s">
        <v>260</v>
      </c>
      <c r="E991" s="171" t="s">
        <v>1344</v>
      </c>
      <c r="F991" s="172" t="s">
        <v>1345</v>
      </c>
      <c r="G991" s="173" t="s">
        <v>263</v>
      </c>
      <c r="H991" s="174">
        <v>10.638</v>
      </c>
      <c r="I991" s="175"/>
      <c r="J991" s="174">
        <f>ROUND(I991*H991,3)</f>
        <v>0</v>
      </c>
      <c r="K991" s="176"/>
      <c r="L991" s="34"/>
      <c r="M991" s="177" t="s">
        <v>1</v>
      </c>
      <c r="N991" s="178" t="s">
        <v>40</v>
      </c>
      <c r="O991" s="59"/>
      <c r="P991" s="179">
        <f>O991*H991</f>
        <v>0</v>
      </c>
      <c r="Q991" s="179">
        <v>0</v>
      </c>
      <c r="R991" s="179">
        <f>Q991*H991</f>
        <v>0</v>
      </c>
      <c r="S991" s="179">
        <v>7.5999999999999998E-2</v>
      </c>
      <c r="T991" s="180">
        <f>S991*H991</f>
        <v>0.80848799999999998</v>
      </c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R991" s="181" t="s">
        <v>264</v>
      </c>
      <c r="AT991" s="181" t="s">
        <v>260</v>
      </c>
      <c r="AU991" s="181" t="s">
        <v>89</v>
      </c>
      <c r="AY991" s="18" t="s">
        <v>258</v>
      </c>
      <c r="BE991" s="182">
        <f>IF(N991="základná",J991,0)</f>
        <v>0</v>
      </c>
      <c r="BF991" s="182">
        <f>IF(N991="znížená",J991,0)</f>
        <v>0</v>
      </c>
      <c r="BG991" s="182">
        <f>IF(N991="zákl. prenesená",J991,0)</f>
        <v>0</v>
      </c>
      <c r="BH991" s="182">
        <f>IF(N991="zníž. prenesená",J991,0)</f>
        <v>0</v>
      </c>
      <c r="BI991" s="182">
        <f>IF(N991="nulová",J991,0)</f>
        <v>0</v>
      </c>
      <c r="BJ991" s="18" t="s">
        <v>89</v>
      </c>
      <c r="BK991" s="183">
        <f>ROUND(I991*H991,3)</f>
        <v>0</v>
      </c>
      <c r="BL991" s="18" t="s">
        <v>264</v>
      </c>
      <c r="BM991" s="181" t="s">
        <v>1346</v>
      </c>
    </row>
    <row r="992" spans="1:65" s="13" customFormat="1" ht="11.25">
      <c r="B992" s="184"/>
      <c r="D992" s="185" t="s">
        <v>266</v>
      </c>
      <c r="E992" s="186" t="s">
        <v>1</v>
      </c>
      <c r="F992" s="187" t="s">
        <v>1347</v>
      </c>
      <c r="H992" s="186" t="s">
        <v>1</v>
      </c>
      <c r="I992" s="188"/>
      <c r="L992" s="184"/>
      <c r="M992" s="189"/>
      <c r="N992" s="190"/>
      <c r="O992" s="190"/>
      <c r="P992" s="190"/>
      <c r="Q992" s="190"/>
      <c r="R992" s="190"/>
      <c r="S992" s="190"/>
      <c r="T992" s="191"/>
      <c r="AT992" s="186" t="s">
        <v>266</v>
      </c>
      <c r="AU992" s="186" t="s">
        <v>89</v>
      </c>
      <c r="AV992" s="13" t="s">
        <v>82</v>
      </c>
      <c r="AW992" s="13" t="s">
        <v>29</v>
      </c>
      <c r="AX992" s="13" t="s">
        <v>74</v>
      </c>
      <c r="AY992" s="186" t="s">
        <v>258</v>
      </c>
    </row>
    <row r="993" spans="1:65" s="14" customFormat="1" ht="11.25">
      <c r="B993" s="192"/>
      <c r="D993" s="185" t="s">
        <v>266</v>
      </c>
      <c r="E993" s="193" t="s">
        <v>1</v>
      </c>
      <c r="F993" s="194" t="s">
        <v>1348</v>
      </c>
      <c r="H993" s="195">
        <v>4.7279999999999998</v>
      </c>
      <c r="I993" s="196"/>
      <c r="L993" s="192"/>
      <c r="M993" s="197"/>
      <c r="N993" s="198"/>
      <c r="O993" s="198"/>
      <c r="P993" s="198"/>
      <c r="Q993" s="198"/>
      <c r="R993" s="198"/>
      <c r="S993" s="198"/>
      <c r="T993" s="199"/>
      <c r="AT993" s="193" t="s">
        <v>266</v>
      </c>
      <c r="AU993" s="193" t="s">
        <v>89</v>
      </c>
      <c r="AV993" s="14" t="s">
        <v>89</v>
      </c>
      <c r="AW993" s="14" t="s">
        <v>29</v>
      </c>
      <c r="AX993" s="14" t="s">
        <v>74</v>
      </c>
      <c r="AY993" s="193" t="s">
        <v>258</v>
      </c>
    </row>
    <row r="994" spans="1:65" s="14" customFormat="1" ht="11.25">
      <c r="B994" s="192"/>
      <c r="D994" s="185" t="s">
        <v>266</v>
      </c>
      <c r="E994" s="193" t="s">
        <v>1</v>
      </c>
      <c r="F994" s="194" t="s">
        <v>1349</v>
      </c>
      <c r="H994" s="195">
        <v>5.91</v>
      </c>
      <c r="I994" s="196"/>
      <c r="L994" s="192"/>
      <c r="M994" s="197"/>
      <c r="N994" s="198"/>
      <c r="O994" s="198"/>
      <c r="P994" s="198"/>
      <c r="Q994" s="198"/>
      <c r="R994" s="198"/>
      <c r="S994" s="198"/>
      <c r="T994" s="199"/>
      <c r="AT994" s="193" t="s">
        <v>266</v>
      </c>
      <c r="AU994" s="193" t="s">
        <v>89</v>
      </c>
      <c r="AV994" s="14" t="s">
        <v>89</v>
      </c>
      <c r="AW994" s="14" t="s">
        <v>29</v>
      </c>
      <c r="AX994" s="14" t="s">
        <v>74</v>
      </c>
      <c r="AY994" s="193" t="s">
        <v>258</v>
      </c>
    </row>
    <row r="995" spans="1:65" s="15" customFormat="1" ht="11.25">
      <c r="B995" s="200"/>
      <c r="D995" s="185" t="s">
        <v>266</v>
      </c>
      <c r="E995" s="201" t="s">
        <v>1</v>
      </c>
      <c r="F995" s="202" t="s">
        <v>280</v>
      </c>
      <c r="H995" s="203">
        <v>10.638</v>
      </c>
      <c r="I995" s="204"/>
      <c r="L995" s="200"/>
      <c r="M995" s="205"/>
      <c r="N995" s="206"/>
      <c r="O995" s="206"/>
      <c r="P995" s="206"/>
      <c r="Q995" s="206"/>
      <c r="R995" s="206"/>
      <c r="S995" s="206"/>
      <c r="T995" s="207"/>
      <c r="AT995" s="201" t="s">
        <v>266</v>
      </c>
      <c r="AU995" s="201" t="s">
        <v>89</v>
      </c>
      <c r="AV995" s="15" t="s">
        <v>264</v>
      </c>
      <c r="AW995" s="15" t="s">
        <v>29</v>
      </c>
      <c r="AX995" s="15" t="s">
        <v>82</v>
      </c>
      <c r="AY995" s="201" t="s">
        <v>258</v>
      </c>
    </row>
    <row r="996" spans="1:65" s="2" customFormat="1" ht="24" customHeight="1">
      <c r="A996" s="33"/>
      <c r="B996" s="169"/>
      <c r="C996" s="170" t="s">
        <v>1350</v>
      </c>
      <c r="D996" s="170" t="s">
        <v>260</v>
      </c>
      <c r="E996" s="171" t="s">
        <v>1351</v>
      </c>
      <c r="F996" s="172" t="s">
        <v>1352</v>
      </c>
      <c r="G996" s="173" t="s">
        <v>263</v>
      </c>
      <c r="H996" s="174">
        <v>8.8650000000000002</v>
      </c>
      <c r="I996" s="175"/>
      <c r="J996" s="174">
        <f>ROUND(I996*H996,3)</f>
        <v>0</v>
      </c>
      <c r="K996" s="176"/>
      <c r="L996" s="34"/>
      <c r="M996" s="177" t="s">
        <v>1</v>
      </c>
      <c r="N996" s="178" t="s">
        <v>40</v>
      </c>
      <c r="O996" s="59"/>
      <c r="P996" s="179">
        <f>O996*H996</f>
        <v>0</v>
      </c>
      <c r="Q996" s="179">
        <v>0</v>
      </c>
      <c r="R996" s="179">
        <f>Q996*H996</f>
        <v>0</v>
      </c>
      <c r="S996" s="179">
        <v>6.3E-2</v>
      </c>
      <c r="T996" s="180">
        <f>S996*H996</f>
        <v>0.55849499999999996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81" t="s">
        <v>264</v>
      </c>
      <c r="AT996" s="181" t="s">
        <v>260</v>
      </c>
      <c r="AU996" s="181" t="s">
        <v>89</v>
      </c>
      <c r="AY996" s="18" t="s">
        <v>258</v>
      </c>
      <c r="BE996" s="182">
        <f>IF(N996="základná",J996,0)</f>
        <v>0</v>
      </c>
      <c r="BF996" s="182">
        <f>IF(N996="znížená",J996,0)</f>
        <v>0</v>
      </c>
      <c r="BG996" s="182">
        <f>IF(N996="zákl. prenesená",J996,0)</f>
        <v>0</v>
      </c>
      <c r="BH996" s="182">
        <f>IF(N996="zníž. prenesená",J996,0)</f>
        <v>0</v>
      </c>
      <c r="BI996" s="182">
        <f>IF(N996="nulová",J996,0)</f>
        <v>0</v>
      </c>
      <c r="BJ996" s="18" t="s">
        <v>89</v>
      </c>
      <c r="BK996" s="183">
        <f>ROUND(I996*H996,3)</f>
        <v>0</v>
      </c>
      <c r="BL996" s="18" t="s">
        <v>264</v>
      </c>
      <c r="BM996" s="181" t="s">
        <v>1353</v>
      </c>
    </row>
    <row r="997" spans="1:65" s="13" customFormat="1" ht="11.25">
      <c r="B997" s="184"/>
      <c r="D997" s="185" t="s">
        <v>266</v>
      </c>
      <c r="E997" s="186" t="s">
        <v>1</v>
      </c>
      <c r="F997" s="187" t="s">
        <v>1354</v>
      </c>
      <c r="H997" s="186" t="s">
        <v>1</v>
      </c>
      <c r="I997" s="188"/>
      <c r="L997" s="184"/>
      <c r="M997" s="189"/>
      <c r="N997" s="190"/>
      <c r="O997" s="190"/>
      <c r="P997" s="190"/>
      <c r="Q997" s="190"/>
      <c r="R997" s="190"/>
      <c r="S997" s="190"/>
      <c r="T997" s="191"/>
      <c r="AT997" s="186" t="s">
        <v>266</v>
      </c>
      <c r="AU997" s="186" t="s">
        <v>89</v>
      </c>
      <c r="AV997" s="13" t="s">
        <v>82</v>
      </c>
      <c r="AW997" s="13" t="s">
        <v>29</v>
      </c>
      <c r="AX997" s="13" t="s">
        <v>74</v>
      </c>
      <c r="AY997" s="186" t="s">
        <v>258</v>
      </c>
    </row>
    <row r="998" spans="1:65" s="14" customFormat="1" ht="11.25">
      <c r="B998" s="192"/>
      <c r="D998" s="185" t="s">
        <v>266</v>
      </c>
      <c r="E998" s="193" t="s">
        <v>1</v>
      </c>
      <c r="F998" s="194" t="s">
        <v>1355</v>
      </c>
      <c r="H998" s="195">
        <v>5.7130000000000001</v>
      </c>
      <c r="I998" s="196"/>
      <c r="L998" s="192"/>
      <c r="M998" s="197"/>
      <c r="N998" s="198"/>
      <c r="O998" s="198"/>
      <c r="P998" s="198"/>
      <c r="Q998" s="198"/>
      <c r="R998" s="198"/>
      <c r="S998" s="198"/>
      <c r="T998" s="199"/>
      <c r="AT998" s="193" t="s">
        <v>266</v>
      </c>
      <c r="AU998" s="193" t="s">
        <v>89</v>
      </c>
      <c r="AV998" s="14" t="s">
        <v>89</v>
      </c>
      <c r="AW998" s="14" t="s">
        <v>29</v>
      </c>
      <c r="AX998" s="14" t="s">
        <v>74</v>
      </c>
      <c r="AY998" s="193" t="s">
        <v>258</v>
      </c>
    </row>
    <row r="999" spans="1:65" s="14" customFormat="1" ht="11.25">
      <c r="B999" s="192"/>
      <c r="D999" s="185" t="s">
        <v>266</v>
      </c>
      <c r="E999" s="193" t="s">
        <v>1</v>
      </c>
      <c r="F999" s="194" t="s">
        <v>1356</v>
      </c>
      <c r="H999" s="195">
        <v>3.1520000000000001</v>
      </c>
      <c r="I999" s="196"/>
      <c r="L999" s="192"/>
      <c r="M999" s="197"/>
      <c r="N999" s="198"/>
      <c r="O999" s="198"/>
      <c r="P999" s="198"/>
      <c r="Q999" s="198"/>
      <c r="R999" s="198"/>
      <c r="S999" s="198"/>
      <c r="T999" s="199"/>
      <c r="AT999" s="193" t="s">
        <v>266</v>
      </c>
      <c r="AU999" s="193" t="s">
        <v>89</v>
      </c>
      <c r="AV999" s="14" t="s">
        <v>89</v>
      </c>
      <c r="AW999" s="14" t="s">
        <v>29</v>
      </c>
      <c r="AX999" s="14" t="s">
        <v>74</v>
      </c>
      <c r="AY999" s="193" t="s">
        <v>258</v>
      </c>
    </row>
    <row r="1000" spans="1:65" s="15" customFormat="1" ht="11.25">
      <c r="B1000" s="200"/>
      <c r="D1000" s="185" t="s">
        <v>266</v>
      </c>
      <c r="E1000" s="201" t="s">
        <v>1</v>
      </c>
      <c r="F1000" s="202" t="s">
        <v>280</v>
      </c>
      <c r="H1000" s="203">
        <v>8.8650000000000002</v>
      </c>
      <c r="I1000" s="204"/>
      <c r="L1000" s="200"/>
      <c r="M1000" s="205"/>
      <c r="N1000" s="206"/>
      <c r="O1000" s="206"/>
      <c r="P1000" s="206"/>
      <c r="Q1000" s="206"/>
      <c r="R1000" s="206"/>
      <c r="S1000" s="206"/>
      <c r="T1000" s="207"/>
      <c r="AT1000" s="201" t="s">
        <v>266</v>
      </c>
      <c r="AU1000" s="201" t="s">
        <v>89</v>
      </c>
      <c r="AV1000" s="15" t="s">
        <v>264</v>
      </c>
      <c r="AW1000" s="15" t="s">
        <v>29</v>
      </c>
      <c r="AX1000" s="15" t="s">
        <v>82</v>
      </c>
      <c r="AY1000" s="201" t="s">
        <v>258</v>
      </c>
    </row>
    <row r="1001" spans="1:65" s="2" customFormat="1" ht="16.5" customHeight="1">
      <c r="A1001" s="33"/>
      <c r="B1001" s="169"/>
      <c r="C1001" s="170" t="s">
        <v>1357</v>
      </c>
      <c r="D1001" s="170" t="s">
        <v>260</v>
      </c>
      <c r="E1001" s="171" t="s">
        <v>1358</v>
      </c>
      <c r="F1001" s="172" t="s">
        <v>1359</v>
      </c>
      <c r="G1001" s="173" t="s">
        <v>263</v>
      </c>
      <c r="H1001" s="174">
        <v>5.0720000000000001</v>
      </c>
      <c r="I1001" s="175"/>
      <c r="J1001" s="174">
        <f>ROUND(I1001*H1001,3)</f>
        <v>0</v>
      </c>
      <c r="K1001" s="176"/>
      <c r="L1001" s="34"/>
      <c r="M1001" s="177" t="s">
        <v>1</v>
      </c>
      <c r="N1001" s="178" t="s">
        <v>40</v>
      </c>
      <c r="O1001" s="59"/>
      <c r="P1001" s="179">
        <f>O1001*H1001</f>
        <v>0</v>
      </c>
      <c r="Q1001" s="179">
        <v>0</v>
      </c>
      <c r="R1001" s="179">
        <f>Q1001*H1001</f>
        <v>0</v>
      </c>
      <c r="S1001" s="179">
        <v>6.0000000000000001E-3</v>
      </c>
      <c r="T1001" s="180">
        <f>S1001*H1001</f>
        <v>3.0432000000000001E-2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R1001" s="181" t="s">
        <v>264</v>
      </c>
      <c r="AT1001" s="181" t="s">
        <v>260</v>
      </c>
      <c r="AU1001" s="181" t="s">
        <v>89</v>
      </c>
      <c r="AY1001" s="18" t="s">
        <v>258</v>
      </c>
      <c r="BE1001" s="182">
        <f>IF(N1001="základná",J1001,0)</f>
        <v>0</v>
      </c>
      <c r="BF1001" s="182">
        <f>IF(N1001="znížená",J1001,0)</f>
        <v>0</v>
      </c>
      <c r="BG1001" s="182">
        <f>IF(N1001="zákl. prenesená",J1001,0)</f>
        <v>0</v>
      </c>
      <c r="BH1001" s="182">
        <f>IF(N1001="zníž. prenesená",J1001,0)</f>
        <v>0</v>
      </c>
      <c r="BI1001" s="182">
        <f>IF(N1001="nulová",J1001,0)</f>
        <v>0</v>
      </c>
      <c r="BJ1001" s="18" t="s">
        <v>89</v>
      </c>
      <c r="BK1001" s="183">
        <f>ROUND(I1001*H1001,3)</f>
        <v>0</v>
      </c>
      <c r="BL1001" s="18" t="s">
        <v>264</v>
      </c>
      <c r="BM1001" s="181" t="s">
        <v>1360</v>
      </c>
    </row>
    <row r="1002" spans="1:65" s="13" customFormat="1" ht="11.25">
      <c r="B1002" s="184"/>
      <c r="D1002" s="185" t="s">
        <v>266</v>
      </c>
      <c r="E1002" s="186" t="s">
        <v>1</v>
      </c>
      <c r="F1002" s="187" t="s">
        <v>1298</v>
      </c>
      <c r="H1002" s="186" t="s">
        <v>1</v>
      </c>
      <c r="I1002" s="188"/>
      <c r="L1002" s="184"/>
      <c r="M1002" s="189"/>
      <c r="N1002" s="190"/>
      <c r="O1002" s="190"/>
      <c r="P1002" s="190"/>
      <c r="Q1002" s="190"/>
      <c r="R1002" s="190"/>
      <c r="S1002" s="190"/>
      <c r="T1002" s="191"/>
      <c r="AT1002" s="186" t="s">
        <v>266</v>
      </c>
      <c r="AU1002" s="186" t="s">
        <v>89</v>
      </c>
      <c r="AV1002" s="13" t="s">
        <v>82</v>
      </c>
      <c r="AW1002" s="13" t="s">
        <v>29</v>
      </c>
      <c r="AX1002" s="13" t="s">
        <v>74</v>
      </c>
      <c r="AY1002" s="186" t="s">
        <v>258</v>
      </c>
    </row>
    <row r="1003" spans="1:65" s="14" customFormat="1" ht="11.25">
      <c r="B1003" s="192"/>
      <c r="D1003" s="185" t="s">
        <v>266</v>
      </c>
      <c r="E1003" s="193" t="s">
        <v>1</v>
      </c>
      <c r="F1003" s="194" t="s">
        <v>1361</v>
      </c>
      <c r="H1003" s="195">
        <v>2.4590000000000001</v>
      </c>
      <c r="I1003" s="196"/>
      <c r="L1003" s="192"/>
      <c r="M1003" s="197"/>
      <c r="N1003" s="198"/>
      <c r="O1003" s="198"/>
      <c r="P1003" s="198"/>
      <c r="Q1003" s="198"/>
      <c r="R1003" s="198"/>
      <c r="S1003" s="198"/>
      <c r="T1003" s="199"/>
      <c r="AT1003" s="193" t="s">
        <v>266</v>
      </c>
      <c r="AU1003" s="193" t="s">
        <v>89</v>
      </c>
      <c r="AV1003" s="14" t="s">
        <v>89</v>
      </c>
      <c r="AW1003" s="14" t="s">
        <v>29</v>
      </c>
      <c r="AX1003" s="14" t="s">
        <v>74</v>
      </c>
      <c r="AY1003" s="193" t="s">
        <v>258</v>
      </c>
    </row>
    <row r="1004" spans="1:65" s="13" customFormat="1" ht="11.25">
      <c r="B1004" s="184"/>
      <c r="D1004" s="185" t="s">
        <v>266</v>
      </c>
      <c r="E1004" s="186" t="s">
        <v>1</v>
      </c>
      <c r="F1004" s="187" t="s">
        <v>1309</v>
      </c>
      <c r="H1004" s="186" t="s">
        <v>1</v>
      </c>
      <c r="I1004" s="188"/>
      <c r="L1004" s="184"/>
      <c r="M1004" s="189"/>
      <c r="N1004" s="190"/>
      <c r="O1004" s="190"/>
      <c r="P1004" s="190"/>
      <c r="Q1004" s="190"/>
      <c r="R1004" s="190"/>
      <c r="S1004" s="190"/>
      <c r="T1004" s="191"/>
      <c r="AT1004" s="186" t="s">
        <v>266</v>
      </c>
      <c r="AU1004" s="186" t="s">
        <v>89</v>
      </c>
      <c r="AV1004" s="13" t="s">
        <v>82</v>
      </c>
      <c r="AW1004" s="13" t="s">
        <v>29</v>
      </c>
      <c r="AX1004" s="13" t="s">
        <v>74</v>
      </c>
      <c r="AY1004" s="186" t="s">
        <v>258</v>
      </c>
    </row>
    <row r="1005" spans="1:65" s="14" customFormat="1" ht="11.25">
      <c r="B1005" s="192"/>
      <c r="D1005" s="185" t="s">
        <v>266</v>
      </c>
      <c r="E1005" s="193" t="s">
        <v>1</v>
      </c>
      <c r="F1005" s="194" t="s">
        <v>1362</v>
      </c>
      <c r="H1005" s="195">
        <v>2.613</v>
      </c>
      <c r="I1005" s="196"/>
      <c r="L1005" s="192"/>
      <c r="M1005" s="197"/>
      <c r="N1005" s="198"/>
      <c r="O1005" s="198"/>
      <c r="P1005" s="198"/>
      <c r="Q1005" s="198"/>
      <c r="R1005" s="198"/>
      <c r="S1005" s="198"/>
      <c r="T1005" s="199"/>
      <c r="AT1005" s="193" t="s">
        <v>266</v>
      </c>
      <c r="AU1005" s="193" t="s">
        <v>89</v>
      </c>
      <c r="AV1005" s="14" t="s">
        <v>89</v>
      </c>
      <c r="AW1005" s="14" t="s">
        <v>29</v>
      </c>
      <c r="AX1005" s="14" t="s">
        <v>74</v>
      </c>
      <c r="AY1005" s="193" t="s">
        <v>258</v>
      </c>
    </row>
    <row r="1006" spans="1:65" s="15" customFormat="1" ht="11.25">
      <c r="B1006" s="200"/>
      <c r="D1006" s="185" t="s">
        <v>266</v>
      </c>
      <c r="E1006" s="201" t="s">
        <v>1</v>
      </c>
      <c r="F1006" s="202" t="s">
        <v>280</v>
      </c>
      <c r="H1006" s="203">
        <v>5.0720000000000001</v>
      </c>
      <c r="I1006" s="204"/>
      <c r="L1006" s="200"/>
      <c r="M1006" s="205"/>
      <c r="N1006" s="206"/>
      <c r="O1006" s="206"/>
      <c r="P1006" s="206"/>
      <c r="Q1006" s="206"/>
      <c r="R1006" s="206"/>
      <c r="S1006" s="206"/>
      <c r="T1006" s="207"/>
      <c r="AT1006" s="201" t="s">
        <v>266</v>
      </c>
      <c r="AU1006" s="201" t="s">
        <v>89</v>
      </c>
      <c r="AV1006" s="15" t="s">
        <v>264</v>
      </c>
      <c r="AW1006" s="15" t="s">
        <v>29</v>
      </c>
      <c r="AX1006" s="15" t="s">
        <v>82</v>
      </c>
      <c r="AY1006" s="201" t="s">
        <v>258</v>
      </c>
    </row>
    <row r="1007" spans="1:65" s="2" customFormat="1" ht="16.5" customHeight="1">
      <c r="A1007" s="33"/>
      <c r="B1007" s="169"/>
      <c r="C1007" s="170" t="s">
        <v>1363</v>
      </c>
      <c r="D1007" s="170" t="s">
        <v>260</v>
      </c>
      <c r="E1007" s="171" t="s">
        <v>1364</v>
      </c>
      <c r="F1007" s="172" t="s">
        <v>1365</v>
      </c>
      <c r="G1007" s="173" t="s">
        <v>528</v>
      </c>
      <c r="H1007" s="174">
        <v>7.16</v>
      </c>
      <c r="I1007" s="175"/>
      <c r="J1007" s="174">
        <f>ROUND(I1007*H1007,3)</f>
        <v>0</v>
      </c>
      <c r="K1007" s="176"/>
      <c r="L1007" s="34"/>
      <c r="M1007" s="177" t="s">
        <v>1</v>
      </c>
      <c r="N1007" s="178" t="s">
        <v>40</v>
      </c>
      <c r="O1007" s="59"/>
      <c r="P1007" s="179">
        <f>O1007*H1007</f>
        <v>0</v>
      </c>
      <c r="Q1007" s="179">
        <v>0</v>
      </c>
      <c r="R1007" s="179">
        <f>Q1007*H1007</f>
        <v>0</v>
      </c>
      <c r="S1007" s="179">
        <v>7.0000000000000001E-3</v>
      </c>
      <c r="T1007" s="180">
        <f>S1007*H1007</f>
        <v>5.0120000000000005E-2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81" t="s">
        <v>264</v>
      </c>
      <c r="AT1007" s="181" t="s">
        <v>260</v>
      </c>
      <c r="AU1007" s="181" t="s">
        <v>89</v>
      </c>
      <c r="AY1007" s="18" t="s">
        <v>258</v>
      </c>
      <c r="BE1007" s="182">
        <f>IF(N1007="základná",J1007,0)</f>
        <v>0</v>
      </c>
      <c r="BF1007" s="182">
        <f>IF(N1007="znížená",J1007,0)</f>
        <v>0</v>
      </c>
      <c r="BG1007" s="182">
        <f>IF(N1007="zákl. prenesená",J1007,0)</f>
        <v>0</v>
      </c>
      <c r="BH1007" s="182">
        <f>IF(N1007="zníž. prenesená",J1007,0)</f>
        <v>0</v>
      </c>
      <c r="BI1007" s="182">
        <f>IF(N1007="nulová",J1007,0)</f>
        <v>0</v>
      </c>
      <c r="BJ1007" s="18" t="s">
        <v>89</v>
      </c>
      <c r="BK1007" s="183">
        <f>ROUND(I1007*H1007,3)</f>
        <v>0</v>
      </c>
      <c r="BL1007" s="18" t="s">
        <v>264</v>
      </c>
      <c r="BM1007" s="181" t="s">
        <v>1366</v>
      </c>
    </row>
    <row r="1008" spans="1:65" s="13" customFormat="1" ht="11.25">
      <c r="B1008" s="184"/>
      <c r="D1008" s="185" t="s">
        <v>266</v>
      </c>
      <c r="E1008" s="186" t="s">
        <v>1</v>
      </c>
      <c r="F1008" s="187" t="s">
        <v>1367</v>
      </c>
      <c r="H1008" s="186" t="s">
        <v>1</v>
      </c>
      <c r="I1008" s="188"/>
      <c r="L1008" s="184"/>
      <c r="M1008" s="189"/>
      <c r="N1008" s="190"/>
      <c r="O1008" s="190"/>
      <c r="P1008" s="190"/>
      <c r="Q1008" s="190"/>
      <c r="R1008" s="190"/>
      <c r="S1008" s="190"/>
      <c r="T1008" s="191"/>
      <c r="AT1008" s="186" t="s">
        <v>266</v>
      </c>
      <c r="AU1008" s="186" t="s">
        <v>89</v>
      </c>
      <c r="AV1008" s="13" t="s">
        <v>82</v>
      </c>
      <c r="AW1008" s="13" t="s">
        <v>29</v>
      </c>
      <c r="AX1008" s="13" t="s">
        <v>74</v>
      </c>
      <c r="AY1008" s="186" t="s">
        <v>258</v>
      </c>
    </row>
    <row r="1009" spans="1:65" s="14" customFormat="1" ht="11.25">
      <c r="B1009" s="192"/>
      <c r="D1009" s="185" t="s">
        <v>266</v>
      </c>
      <c r="E1009" s="193" t="s">
        <v>1</v>
      </c>
      <c r="F1009" s="194" t="s">
        <v>1368</v>
      </c>
      <c r="H1009" s="195">
        <v>7.16</v>
      </c>
      <c r="I1009" s="196"/>
      <c r="L1009" s="192"/>
      <c r="M1009" s="197"/>
      <c r="N1009" s="198"/>
      <c r="O1009" s="198"/>
      <c r="P1009" s="198"/>
      <c r="Q1009" s="198"/>
      <c r="R1009" s="198"/>
      <c r="S1009" s="198"/>
      <c r="T1009" s="199"/>
      <c r="AT1009" s="193" t="s">
        <v>266</v>
      </c>
      <c r="AU1009" s="193" t="s">
        <v>89</v>
      </c>
      <c r="AV1009" s="14" t="s">
        <v>89</v>
      </c>
      <c r="AW1009" s="14" t="s">
        <v>29</v>
      </c>
      <c r="AX1009" s="14" t="s">
        <v>82</v>
      </c>
      <c r="AY1009" s="193" t="s">
        <v>258</v>
      </c>
    </row>
    <row r="1010" spans="1:65" s="2" customFormat="1" ht="24" customHeight="1">
      <c r="A1010" s="33"/>
      <c r="B1010" s="169"/>
      <c r="C1010" s="170" t="s">
        <v>1369</v>
      </c>
      <c r="D1010" s="170" t="s">
        <v>260</v>
      </c>
      <c r="E1010" s="171" t="s">
        <v>1370</v>
      </c>
      <c r="F1010" s="172" t="s">
        <v>1371</v>
      </c>
      <c r="G1010" s="173" t="s">
        <v>275</v>
      </c>
      <c r="H1010" s="174">
        <v>0.54500000000000004</v>
      </c>
      <c r="I1010" s="175"/>
      <c r="J1010" s="174">
        <f>ROUND(I1010*H1010,3)</f>
        <v>0</v>
      </c>
      <c r="K1010" s="176"/>
      <c r="L1010" s="34"/>
      <c r="M1010" s="177" t="s">
        <v>1</v>
      </c>
      <c r="N1010" s="178" t="s">
        <v>40</v>
      </c>
      <c r="O1010" s="59"/>
      <c r="P1010" s="179">
        <f>O1010*H1010</f>
        <v>0</v>
      </c>
      <c r="Q1010" s="179">
        <v>0</v>
      </c>
      <c r="R1010" s="179">
        <f>Q1010*H1010</f>
        <v>0</v>
      </c>
      <c r="S1010" s="179">
        <v>1.875</v>
      </c>
      <c r="T1010" s="180">
        <f>S1010*H1010</f>
        <v>1.0218750000000001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181" t="s">
        <v>264</v>
      </c>
      <c r="AT1010" s="181" t="s">
        <v>260</v>
      </c>
      <c r="AU1010" s="181" t="s">
        <v>89</v>
      </c>
      <c r="AY1010" s="18" t="s">
        <v>258</v>
      </c>
      <c r="BE1010" s="182">
        <f>IF(N1010="základná",J1010,0)</f>
        <v>0</v>
      </c>
      <c r="BF1010" s="182">
        <f>IF(N1010="znížená",J1010,0)</f>
        <v>0</v>
      </c>
      <c r="BG1010" s="182">
        <f>IF(N1010="zákl. prenesená",J1010,0)</f>
        <v>0</v>
      </c>
      <c r="BH1010" s="182">
        <f>IF(N1010="zníž. prenesená",J1010,0)</f>
        <v>0</v>
      </c>
      <c r="BI1010" s="182">
        <f>IF(N1010="nulová",J1010,0)</f>
        <v>0</v>
      </c>
      <c r="BJ1010" s="18" t="s">
        <v>89</v>
      </c>
      <c r="BK1010" s="183">
        <f>ROUND(I1010*H1010,3)</f>
        <v>0</v>
      </c>
      <c r="BL1010" s="18" t="s">
        <v>264</v>
      </c>
      <c r="BM1010" s="181" t="s">
        <v>1372</v>
      </c>
    </row>
    <row r="1011" spans="1:65" s="14" customFormat="1" ht="11.25">
      <c r="B1011" s="192"/>
      <c r="D1011" s="185" t="s">
        <v>266</v>
      </c>
      <c r="E1011" s="193" t="s">
        <v>1</v>
      </c>
      <c r="F1011" s="194" t="s">
        <v>1373</v>
      </c>
      <c r="H1011" s="195">
        <v>0.54500000000000004</v>
      </c>
      <c r="I1011" s="196"/>
      <c r="L1011" s="192"/>
      <c r="M1011" s="197"/>
      <c r="N1011" s="198"/>
      <c r="O1011" s="198"/>
      <c r="P1011" s="198"/>
      <c r="Q1011" s="198"/>
      <c r="R1011" s="198"/>
      <c r="S1011" s="198"/>
      <c r="T1011" s="199"/>
      <c r="AT1011" s="193" t="s">
        <v>266</v>
      </c>
      <c r="AU1011" s="193" t="s">
        <v>89</v>
      </c>
      <c r="AV1011" s="14" t="s">
        <v>89</v>
      </c>
      <c r="AW1011" s="14" t="s">
        <v>29</v>
      </c>
      <c r="AX1011" s="14" t="s">
        <v>74</v>
      </c>
      <c r="AY1011" s="193" t="s">
        <v>258</v>
      </c>
    </row>
    <row r="1012" spans="1:65" s="15" customFormat="1" ht="11.25">
      <c r="B1012" s="200"/>
      <c r="D1012" s="185" t="s">
        <v>266</v>
      </c>
      <c r="E1012" s="201" t="s">
        <v>1</v>
      </c>
      <c r="F1012" s="202" t="s">
        <v>280</v>
      </c>
      <c r="H1012" s="203">
        <v>0.54500000000000004</v>
      </c>
      <c r="I1012" s="204"/>
      <c r="L1012" s="200"/>
      <c r="M1012" s="205"/>
      <c r="N1012" s="206"/>
      <c r="O1012" s="206"/>
      <c r="P1012" s="206"/>
      <c r="Q1012" s="206"/>
      <c r="R1012" s="206"/>
      <c r="S1012" s="206"/>
      <c r="T1012" s="207"/>
      <c r="AT1012" s="201" t="s">
        <v>266</v>
      </c>
      <c r="AU1012" s="201" t="s">
        <v>89</v>
      </c>
      <c r="AV1012" s="15" t="s">
        <v>264</v>
      </c>
      <c r="AW1012" s="15" t="s">
        <v>29</v>
      </c>
      <c r="AX1012" s="15" t="s">
        <v>82</v>
      </c>
      <c r="AY1012" s="201" t="s">
        <v>258</v>
      </c>
    </row>
    <row r="1013" spans="1:65" s="2" customFormat="1" ht="24" customHeight="1">
      <c r="A1013" s="33"/>
      <c r="B1013" s="169"/>
      <c r="C1013" s="170" t="s">
        <v>1374</v>
      </c>
      <c r="D1013" s="170" t="s">
        <v>260</v>
      </c>
      <c r="E1013" s="171" t="s">
        <v>1375</v>
      </c>
      <c r="F1013" s="172" t="s">
        <v>1376</v>
      </c>
      <c r="G1013" s="173" t="s">
        <v>263</v>
      </c>
      <c r="H1013" s="174">
        <v>3.7879999999999998</v>
      </c>
      <c r="I1013" s="175"/>
      <c r="J1013" s="174">
        <f>ROUND(I1013*H1013,3)</f>
        <v>0</v>
      </c>
      <c r="K1013" s="176"/>
      <c r="L1013" s="34"/>
      <c r="M1013" s="177" t="s">
        <v>1</v>
      </c>
      <c r="N1013" s="178" t="s">
        <v>40</v>
      </c>
      <c r="O1013" s="59"/>
      <c r="P1013" s="179">
        <f>O1013*H1013</f>
        <v>0</v>
      </c>
      <c r="Q1013" s="179">
        <v>0</v>
      </c>
      <c r="R1013" s="179">
        <f>Q1013*H1013</f>
        <v>0</v>
      </c>
      <c r="S1013" s="179">
        <v>0.27</v>
      </c>
      <c r="T1013" s="180">
        <f>S1013*H1013</f>
        <v>1.0227600000000001</v>
      </c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R1013" s="181" t="s">
        <v>264</v>
      </c>
      <c r="AT1013" s="181" t="s">
        <v>260</v>
      </c>
      <c r="AU1013" s="181" t="s">
        <v>89</v>
      </c>
      <c r="AY1013" s="18" t="s">
        <v>258</v>
      </c>
      <c r="BE1013" s="182">
        <f>IF(N1013="základná",J1013,0)</f>
        <v>0</v>
      </c>
      <c r="BF1013" s="182">
        <f>IF(N1013="znížená",J1013,0)</f>
        <v>0</v>
      </c>
      <c r="BG1013" s="182">
        <f>IF(N1013="zákl. prenesená",J1013,0)</f>
        <v>0</v>
      </c>
      <c r="BH1013" s="182">
        <f>IF(N1013="zníž. prenesená",J1013,0)</f>
        <v>0</v>
      </c>
      <c r="BI1013" s="182">
        <f>IF(N1013="nulová",J1013,0)</f>
        <v>0</v>
      </c>
      <c r="BJ1013" s="18" t="s">
        <v>89</v>
      </c>
      <c r="BK1013" s="183">
        <f>ROUND(I1013*H1013,3)</f>
        <v>0</v>
      </c>
      <c r="BL1013" s="18" t="s">
        <v>264</v>
      </c>
      <c r="BM1013" s="181" t="s">
        <v>1377</v>
      </c>
    </row>
    <row r="1014" spans="1:65" s="13" customFormat="1" ht="11.25">
      <c r="B1014" s="184"/>
      <c r="D1014" s="185" t="s">
        <v>266</v>
      </c>
      <c r="E1014" s="186" t="s">
        <v>1</v>
      </c>
      <c r="F1014" s="187" t="s">
        <v>1279</v>
      </c>
      <c r="H1014" s="186" t="s">
        <v>1</v>
      </c>
      <c r="I1014" s="188"/>
      <c r="L1014" s="184"/>
      <c r="M1014" s="189"/>
      <c r="N1014" s="190"/>
      <c r="O1014" s="190"/>
      <c r="P1014" s="190"/>
      <c r="Q1014" s="190"/>
      <c r="R1014" s="190"/>
      <c r="S1014" s="190"/>
      <c r="T1014" s="191"/>
      <c r="AT1014" s="186" t="s">
        <v>266</v>
      </c>
      <c r="AU1014" s="186" t="s">
        <v>89</v>
      </c>
      <c r="AV1014" s="13" t="s">
        <v>82</v>
      </c>
      <c r="AW1014" s="13" t="s">
        <v>29</v>
      </c>
      <c r="AX1014" s="13" t="s">
        <v>74</v>
      </c>
      <c r="AY1014" s="186" t="s">
        <v>258</v>
      </c>
    </row>
    <row r="1015" spans="1:65" s="14" customFormat="1" ht="11.25">
      <c r="B1015" s="192"/>
      <c r="D1015" s="185" t="s">
        <v>266</v>
      </c>
      <c r="E1015" s="193" t="s">
        <v>1</v>
      </c>
      <c r="F1015" s="194" t="s">
        <v>1378</v>
      </c>
      <c r="H1015" s="195">
        <v>0.92600000000000005</v>
      </c>
      <c r="I1015" s="196"/>
      <c r="L1015" s="192"/>
      <c r="M1015" s="197"/>
      <c r="N1015" s="198"/>
      <c r="O1015" s="198"/>
      <c r="P1015" s="198"/>
      <c r="Q1015" s="198"/>
      <c r="R1015" s="198"/>
      <c r="S1015" s="198"/>
      <c r="T1015" s="199"/>
      <c r="AT1015" s="193" t="s">
        <v>266</v>
      </c>
      <c r="AU1015" s="193" t="s">
        <v>89</v>
      </c>
      <c r="AV1015" s="14" t="s">
        <v>89</v>
      </c>
      <c r="AW1015" s="14" t="s">
        <v>29</v>
      </c>
      <c r="AX1015" s="14" t="s">
        <v>74</v>
      </c>
      <c r="AY1015" s="193" t="s">
        <v>258</v>
      </c>
    </row>
    <row r="1016" spans="1:65" s="14" customFormat="1" ht="11.25">
      <c r="B1016" s="192"/>
      <c r="D1016" s="185" t="s">
        <v>266</v>
      </c>
      <c r="E1016" s="193" t="s">
        <v>1</v>
      </c>
      <c r="F1016" s="194" t="s">
        <v>1379</v>
      </c>
      <c r="H1016" s="195">
        <v>1.68</v>
      </c>
      <c r="I1016" s="196"/>
      <c r="L1016" s="192"/>
      <c r="M1016" s="197"/>
      <c r="N1016" s="198"/>
      <c r="O1016" s="198"/>
      <c r="P1016" s="198"/>
      <c r="Q1016" s="198"/>
      <c r="R1016" s="198"/>
      <c r="S1016" s="198"/>
      <c r="T1016" s="199"/>
      <c r="AT1016" s="193" t="s">
        <v>266</v>
      </c>
      <c r="AU1016" s="193" t="s">
        <v>89</v>
      </c>
      <c r="AV1016" s="14" t="s">
        <v>89</v>
      </c>
      <c r="AW1016" s="14" t="s">
        <v>29</v>
      </c>
      <c r="AX1016" s="14" t="s">
        <v>74</v>
      </c>
      <c r="AY1016" s="193" t="s">
        <v>258</v>
      </c>
    </row>
    <row r="1017" spans="1:65" s="14" customFormat="1" ht="11.25">
      <c r="B1017" s="192"/>
      <c r="D1017" s="185" t="s">
        <v>266</v>
      </c>
      <c r="E1017" s="193" t="s">
        <v>1</v>
      </c>
      <c r="F1017" s="194" t="s">
        <v>1380</v>
      </c>
      <c r="H1017" s="195">
        <v>1.1819999999999999</v>
      </c>
      <c r="I1017" s="196"/>
      <c r="L1017" s="192"/>
      <c r="M1017" s="197"/>
      <c r="N1017" s="198"/>
      <c r="O1017" s="198"/>
      <c r="P1017" s="198"/>
      <c r="Q1017" s="198"/>
      <c r="R1017" s="198"/>
      <c r="S1017" s="198"/>
      <c r="T1017" s="199"/>
      <c r="AT1017" s="193" t="s">
        <v>266</v>
      </c>
      <c r="AU1017" s="193" t="s">
        <v>89</v>
      </c>
      <c r="AV1017" s="14" t="s">
        <v>89</v>
      </c>
      <c r="AW1017" s="14" t="s">
        <v>29</v>
      </c>
      <c r="AX1017" s="14" t="s">
        <v>74</v>
      </c>
      <c r="AY1017" s="193" t="s">
        <v>258</v>
      </c>
    </row>
    <row r="1018" spans="1:65" s="15" customFormat="1" ht="11.25">
      <c r="B1018" s="200"/>
      <c r="D1018" s="185" t="s">
        <v>266</v>
      </c>
      <c r="E1018" s="201" t="s">
        <v>1</v>
      </c>
      <c r="F1018" s="202" t="s">
        <v>280</v>
      </c>
      <c r="H1018" s="203">
        <v>3.7879999999999998</v>
      </c>
      <c r="I1018" s="204"/>
      <c r="L1018" s="200"/>
      <c r="M1018" s="205"/>
      <c r="N1018" s="206"/>
      <c r="O1018" s="206"/>
      <c r="P1018" s="206"/>
      <c r="Q1018" s="206"/>
      <c r="R1018" s="206"/>
      <c r="S1018" s="206"/>
      <c r="T1018" s="207"/>
      <c r="AT1018" s="201" t="s">
        <v>266</v>
      </c>
      <c r="AU1018" s="201" t="s">
        <v>89</v>
      </c>
      <c r="AV1018" s="15" t="s">
        <v>264</v>
      </c>
      <c r="AW1018" s="15" t="s">
        <v>29</v>
      </c>
      <c r="AX1018" s="15" t="s">
        <v>82</v>
      </c>
      <c r="AY1018" s="201" t="s">
        <v>258</v>
      </c>
    </row>
    <row r="1019" spans="1:65" s="2" customFormat="1" ht="24" customHeight="1">
      <c r="A1019" s="33"/>
      <c r="B1019" s="169"/>
      <c r="C1019" s="170" t="s">
        <v>1381</v>
      </c>
      <c r="D1019" s="170" t="s">
        <v>260</v>
      </c>
      <c r="E1019" s="171" t="s">
        <v>1382</v>
      </c>
      <c r="F1019" s="172" t="s">
        <v>1383</v>
      </c>
      <c r="G1019" s="173" t="s">
        <v>275</v>
      </c>
      <c r="H1019" s="174">
        <v>10.558999999999999</v>
      </c>
      <c r="I1019" s="175"/>
      <c r="J1019" s="174">
        <f>ROUND(I1019*H1019,3)</f>
        <v>0</v>
      </c>
      <c r="K1019" s="176"/>
      <c r="L1019" s="34"/>
      <c r="M1019" s="177" t="s">
        <v>1</v>
      </c>
      <c r="N1019" s="178" t="s">
        <v>40</v>
      </c>
      <c r="O1019" s="59"/>
      <c r="P1019" s="179">
        <f>O1019*H1019</f>
        <v>0</v>
      </c>
      <c r="Q1019" s="179">
        <v>0</v>
      </c>
      <c r="R1019" s="179">
        <f>Q1019*H1019</f>
        <v>0</v>
      </c>
      <c r="S1019" s="179">
        <v>1.875</v>
      </c>
      <c r="T1019" s="180">
        <f>S1019*H1019</f>
        <v>19.798124999999999</v>
      </c>
      <c r="U1019" s="33"/>
      <c r="V1019" s="33"/>
      <c r="W1019" s="33"/>
      <c r="X1019" s="33"/>
      <c r="Y1019" s="33"/>
      <c r="Z1019" s="33"/>
      <c r="AA1019" s="33"/>
      <c r="AB1019" s="33"/>
      <c r="AC1019" s="33"/>
      <c r="AD1019" s="33"/>
      <c r="AE1019" s="33"/>
      <c r="AR1019" s="181" t="s">
        <v>264</v>
      </c>
      <c r="AT1019" s="181" t="s">
        <v>260</v>
      </c>
      <c r="AU1019" s="181" t="s">
        <v>89</v>
      </c>
      <c r="AY1019" s="18" t="s">
        <v>258</v>
      </c>
      <c r="BE1019" s="182">
        <f>IF(N1019="základná",J1019,0)</f>
        <v>0</v>
      </c>
      <c r="BF1019" s="182">
        <f>IF(N1019="znížená",J1019,0)</f>
        <v>0</v>
      </c>
      <c r="BG1019" s="182">
        <f>IF(N1019="zákl. prenesená",J1019,0)</f>
        <v>0</v>
      </c>
      <c r="BH1019" s="182">
        <f>IF(N1019="zníž. prenesená",J1019,0)</f>
        <v>0</v>
      </c>
      <c r="BI1019" s="182">
        <f>IF(N1019="nulová",J1019,0)</f>
        <v>0</v>
      </c>
      <c r="BJ1019" s="18" t="s">
        <v>89</v>
      </c>
      <c r="BK1019" s="183">
        <f>ROUND(I1019*H1019,3)</f>
        <v>0</v>
      </c>
      <c r="BL1019" s="18" t="s">
        <v>264</v>
      </c>
      <c r="BM1019" s="181" t="s">
        <v>1384</v>
      </c>
    </row>
    <row r="1020" spans="1:65" s="13" customFormat="1" ht="11.25">
      <c r="B1020" s="184"/>
      <c r="D1020" s="185" t="s">
        <v>266</v>
      </c>
      <c r="E1020" s="186" t="s">
        <v>1</v>
      </c>
      <c r="F1020" s="187" t="s">
        <v>1283</v>
      </c>
      <c r="H1020" s="186" t="s">
        <v>1</v>
      </c>
      <c r="I1020" s="188"/>
      <c r="L1020" s="184"/>
      <c r="M1020" s="189"/>
      <c r="N1020" s="190"/>
      <c r="O1020" s="190"/>
      <c r="P1020" s="190"/>
      <c r="Q1020" s="190"/>
      <c r="R1020" s="190"/>
      <c r="S1020" s="190"/>
      <c r="T1020" s="191"/>
      <c r="AT1020" s="186" t="s">
        <v>266</v>
      </c>
      <c r="AU1020" s="186" t="s">
        <v>89</v>
      </c>
      <c r="AV1020" s="13" t="s">
        <v>82</v>
      </c>
      <c r="AW1020" s="13" t="s">
        <v>29</v>
      </c>
      <c r="AX1020" s="13" t="s">
        <v>74</v>
      </c>
      <c r="AY1020" s="186" t="s">
        <v>258</v>
      </c>
    </row>
    <row r="1021" spans="1:65" s="14" customFormat="1" ht="11.25">
      <c r="B1021" s="192"/>
      <c r="D1021" s="185" t="s">
        <v>266</v>
      </c>
      <c r="E1021" s="193" t="s">
        <v>1</v>
      </c>
      <c r="F1021" s="194" t="s">
        <v>1385</v>
      </c>
      <c r="H1021" s="195">
        <v>1.875</v>
      </c>
      <c r="I1021" s="196"/>
      <c r="L1021" s="192"/>
      <c r="M1021" s="197"/>
      <c r="N1021" s="198"/>
      <c r="O1021" s="198"/>
      <c r="P1021" s="198"/>
      <c r="Q1021" s="198"/>
      <c r="R1021" s="198"/>
      <c r="S1021" s="198"/>
      <c r="T1021" s="199"/>
      <c r="AT1021" s="193" t="s">
        <v>266</v>
      </c>
      <c r="AU1021" s="193" t="s">
        <v>89</v>
      </c>
      <c r="AV1021" s="14" t="s">
        <v>89</v>
      </c>
      <c r="AW1021" s="14" t="s">
        <v>29</v>
      </c>
      <c r="AX1021" s="14" t="s">
        <v>74</v>
      </c>
      <c r="AY1021" s="193" t="s">
        <v>258</v>
      </c>
    </row>
    <row r="1022" spans="1:65" s="14" customFormat="1" ht="11.25">
      <c r="B1022" s="192"/>
      <c r="D1022" s="185" t="s">
        <v>266</v>
      </c>
      <c r="E1022" s="193" t="s">
        <v>1</v>
      </c>
      <c r="F1022" s="194" t="s">
        <v>1386</v>
      </c>
      <c r="H1022" s="195">
        <v>1.25</v>
      </c>
      <c r="I1022" s="196"/>
      <c r="L1022" s="192"/>
      <c r="M1022" s="197"/>
      <c r="N1022" s="198"/>
      <c r="O1022" s="198"/>
      <c r="P1022" s="198"/>
      <c r="Q1022" s="198"/>
      <c r="R1022" s="198"/>
      <c r="S1022" s="198"/>
      <c r="T1022" s="199"/>
      <c r="AT1022" s="193" t="s">
        <v>266</v>
      </c>
      <c r="AU1022" s="193" t="s">
        <v>89</v>
      </c>
      <c r="AV1022" s="14" t="s">
        <v>89</v>
      </c>
      <c r="AW1022" s="14" t="s">
        <v>29</v>
      </c>
      <c r="AX1022" s="14" t="s">
        <v>74</v>
      </c>
      <c r="AY1022" s="193" t="s">
        <v>258</v>
      </c>
    </row>
    <row r="1023" spans="1:65" s="14" customFormat="1" ht="11.25">
      <c r="B1023" s="192"/>
      <c r="D1023" s="185" t="s">
        <v>266</v>
      </c>
      <c r="E1023" s="193" t="s">
        <v>1</v>
      </c>
      <c r="F1023" s="194" t="s">
        <v>1387</v>
      </c>
      <c r="H1023" s="195">
        <v>0.38100000000000001</v>
      </c>
      <c r="I1023" s="196"/>
      <c r="L1023" s="192"/>
      <c r="M1023" s="197"/>
      <c r="N1023" s="198"/>
      <c r="O1023" s="198"/>
      <c r="P1023" s="198"/>
      <c r="Q1023" s="198"/>
      <c r="R1023" s="198"/>
      <c r="S1023" s="198"/>
      <c r="T1023" s="199"/>
      <c r="AT1023" s="193" t="s">
        <v>266</v>
      </c>
      <c r="AU1023" s="193" t="s">
        <v>89</v>
      </c>
      <c r="AV1023" s="14" t="s">
        <v>89</v>
      </c>
      <c r="AW1023" s="14" t="s">
        <v>29</v>
      </c>
      <c r="AX1023" s="14" t="s">
        <v>74</v>
      </c>
      <c r="AY1023" s="193" t="s">
        <v>258</v>
      </c>
    </row>
    <row r="1024" spans="1:65" s="14" customFormat="1" ht="11.25">
      <c r="B1024" s="192"/>
      <c r="D1024" s="185" t="s">
        <v>266</v>
      </c>
      <c r="E1024" s="193" t="s">
        <v>1</v>
      </c>
      <c r="F1024" s="194" t="s">
        <v>1388</v>
      </c>
      <c r="H1024" s="195">
        <v>1.26</v>
      </c>
      <c r="I1024" s="196"/>
      <c r="L1024" s="192"/>
      <c r="M1024" s="197"/>
      <c r="N1024" s="198"/>
      <c r="O1024" s="198"/>
      <c r="P1024" s="198"/>
      <c r="Q1024" s="198"/>
      <c r="R1024" s="198"/>
      <c r="S1024" s="198"/>
      <c r="T1024" s="199"/>
      <c r="AT1024" s="193" t="s">
        <v>266</v>
      </c>
      <c r="AU1024" s="193" t="s">
        <v>89</v>
      </c>
      <c r="AV1024" s="14" t="s">
        <v>89</v>
      </c>
      <c r="AW1024" s="14" t="s">
        <v>29</v>
      </c>
      <c r="AX1024" s="14" t="s">
        <v>74</v>
      </c>
      <c r="AY1024" s="193" t="s">
        <v>258</v>
      </c>
    </row>
    <row r="1025" spans="1:65" s="14" customFormat="1" ht="11.25">
      <c r="B1025" s="192"/>
      <c r="D1025" s="185" t="s">
        <v>266</v>
      </c>
      <c r="E1025" s="193" t="s">
        <v>1</v>
      </c>
      <c r="F1025" s="194" t="s">
        <v>1389</v>
      </c>
      <c r="H1025" s="195">
        <v>2.2519999999999998</v>
      </c>
      <c r="I1025" s="196"/>
      <c r="L1025" s="192"/>
      <c r="M1025" s="197"/>
      <c r="N1025" s="198"/>
      <c r="O1025" s="198"/>
      <c r="P1025" s="198"/>
      <c r="Q1025" s="198"/>
      <c r="R1025" s="198"/>
      <c r="S1025" s="198"/>
      <c r="T1025" s="199"/>
      <c r="AT1025" s="193" t="s">
        <v>266</v>
      </c>
      <c r="AU1025" s="193" t="s">
        <v>89</v>
      </c>
      <c r="AV1025" s="14" t="s">
        <v>89</v>
      </c>
      <c r="AW1025" s="14" t="s">
        <v>29</v>
      </c>
      <c r="AX1025" s="14" t="s">
        <v>74</v>
      </c>
      <c r="AY1025" s="193" t="s">
        <v>258</v>
      </c>
    </row>
    <row r="1026" spans="1:65" s="14" customFormat="1" ht="11.25">
      <c r="B1026" s="192"/>
      <c r="D1026" s="185" t="s">
        <v>266</v>
      </c>
      <c r="E1026" s="193" t="s">
        <v>1</v>
      </c>
      <c r="F1026" s="194" t="s">
        <v>1390</v>
      </c>
      <c r="H1026" s="195">
        <v>0.83299999999999996</v>
      </c>
      <c r="I1026" s="196"/>
      <c r="L1026" s="192"/>
      <c r="M1026" s="197"/>
      <c r="N1026" s="198"/>
      <c r="O1026" s="198"/>
      <c r="P1026" s="198"/>
      <c r="Q1026" s="198"/>
      <c r="R1026" s="198"/>
      <c r="S1026" s="198"/>
      <c r="T1026" s="199"/>
      <c r="AT1026" s="193" t="s">
        <v>266</v>
      </c>
      <c r="AU1026" s="193" t="s">
        <v>89</v>
      </c>
      <c r="AV1026" s="14" t="s">
        <v>89</v>
      </c>
      <c r="AW1026" s="14" t="s">
        <v>29</v>
      </c>
      <c r="AX1026" s="14" t="s">
        <v>74</v>
      </c>
      <c r="AY1026" s="193" t="s">
        <v>258</v>
      </c>
    </row>
    <row r="1027" spans="1:65" s="14" customFormat="1" ht="11.25">
      <c r="B1027" s="192"/>
      <c r="D1027" s="185" t="s">
        <v>266</v>
      </c>
      <c r="E1027" s="193" t="s">
        <v>1</v>
      </c>
      <c r="F1027" s="194" t="s">
        <v>1391</v>
      </c>
      <c r="H1027" s="195">
        <v>0.52</v>
      </c>
      <c r="I1027" s="196"/>
      <c r="L1027" s="192"/>
      <c r="M1027" s="197"/>
      <c r="N1027" s="198"/>
      <c r="O1027" s="198"/>
      <c r="P1027" s="198"/>
      <c r="Q1027" s="198"/>
      <c r="R1027" s="198"/>
      <c r="S1027" s="198"/>
      <c r="T1027" s="199"/>
      <c r="AT1027" s="193" t="s">
        <v>266</v>
      </c>
      <c r="AU1027" s="193" t="s">
        <v>89</v>
      </c>
      <c r="AV1027" s="14" t="s">
        <v>89</v>
      </c>
      <c r="AW1027" s="14" t="s">
        <v>29</v>
      </c>
      <c r="AX1027" s="14" t="s">
        <v>74</v>
      </c>
      <c r="AY1027" s="193" t="s">
        <v>258</v>
      </c>
    </row>
    <row r="1028" spans="1:65" s="13" customFormat="1" ht="11.25">
      <c r="B1028" s="184"/>
      <c r="D1028" s="185" t="s">
        <v>266</v>
      </c>
      <c r="E1028" s="186" t="s">
        <v>1</v>
      </c>
      <c r="F1028" s="187" t="s">
        <v>1290</v>
      </c>
      <c r="H1028" s="186" t="s">
        <v>1</v>
      </c>
      <c r="I1028" s="188"/>
      <c r="L1028" s="184"/>
      <c r="M1028" s="189"/>
      <c r="N1028" s="190"/>
      <c r="O1028" s="190"/>
      <c r="P1028" s="190"/>
      <c r="Q1028" s="190"/>
      <c r="R1028" s="190"/>
      <c r="S1028" s="190"/>
      <c r="T1028" s="191"/>
      <c r="AT1028" s="186" t="s">
        <v>266</v>
      </c>
      <c r="AU1028" s="186" t="s">
        <v>89</v>
      </c>
      <c r="AV1028" s="13" t="s">
        <v>82</v>
      </c>
      <c r="AW1028" s="13" t="s">
        <v>29</v>
      </c>
      <c r="AX1028" s="13" t="s">
        <v>74</v>
      </c>
      <c r="AY1028" s="186" t="s">
        <v>258</v>
      </c>
    </row>
    <row r="1029" spans="1:65" s="14" customFormat="1" ht="11.25">
      <c r="B1029" s="192"/>
      <c r="D1029" s="185" t="s">
        <v>266</v>
      </c>
      <c r="E1029" s="193" t="s">
        <v>1</v>
      </c>
      <c r="F1029" s="194" t="s">
        <v>1392</v>
      </c>
      <c r="H1029" s="195">
        <v>0.37</v>
      </c>
      <c r="I1029" s="196"/>
      <c r="L1029" s="192"/>
      <c r="M1029" s="197"/>
      <c r="N1029" s="198"/>
      <c r="O1029" s="198"/>
      <c r="P1029" s="198"/>
      <c r="Q1029" s="198"/>
      <c r="R1029" s="198"/>
      <c r="S1029" s="198"/>
      <c r="T1029" s="199"/>
      <c r="AT1029" s="193" t="s">
        <v>266</v>
      </c>
      <c r="AU1029" s="193" t="s">
        <v>89</v>
      </c>
      <c r="AV1029" s="14" t="s">
        <v>89</v>
      </c>
      <c r="AW1029" s="14" t="s">
        <v>29</v>
      </c>
      <c r="AX1029" s="14" t="s">
        <v>74</v>
      </c>
      <c r="AY1029" s="193" t="s">
        <v>258</v>
      </c>
    </row>
    <row r="1030" spans="1:65" s="14" customFormat="1" ht="11.25">
      <c r="B1030" s="192"/>
      <c r="D1030" s="185" t="s">
        <v>266</v>
      </c>
      <c r="E1030" s="193" t="s">
        <v>1</v>
      </c>
      <c r="F1030" s="194" t="s">
        <v>1393</v>
      </c>
      <c r="H1030" s="195">
        <v>0.58799999999999997</v>
      </c>
      <c r="I1030" s="196"/>
      <c r="L1030" s="192"/>
      <c r="M1030" s="197"/>
      <c r="N1030" s="198"/>
      <c r="O1030" s="198"/>
      <c r="P1030" s="198"/>
      <c r="Q1030" s="198"/>
      <c r="R1030" s="198"/>
      <c r="S1030" s="198"/>
      <c r="T1030" s="199"/>
      <c r="AT1030" s="193" t="s">
        <v>266</v>
      </c>
      <c r="AU1030" s="193" t="s">
        <v>89</v>
      </c>
      <c r="AV1030" s="14" t="s">
        <v>89</v>
      </c>
      <c r="AW1030" s="14" t="s">
        <v>29</v>
      </c>
      <c r="AX1030" s="14" t="s">
        <v>74</v>
      </c>
      <c r="AY1030" s="193" t="s">
        <v>258</v>
      </c>
    </row>
    <row r="1031" spans="1:65" s="14" customFormat="1" ht="11.25">
      <c r="B1031" s="192"/>
      <c r="D1031" s="185" t="s">
        <v>266</v>
      </c>
      <c r="E1031" s="193" t="s">
        <v>1</v>
      </c>
      <c r="F1031" s="194" t="s">
        <v>1394</v>
      </c>
      <c r="H1031" s="195">
        <v>1.23</v>
      </c>
      <c r="I1031" s="196"/>
      <c r="L1031" s="192"/>
      <c r="M1031" s="197"/>
      <c r="N1031" s="198"/>
      <c r="O1031" s="198"/>
      <c r="P1031" s="198"/>
      <c r="Q1031" s="198"/>
      <c r="R1031" s="198"/>
      <c r="S1031" s="198"/>
      <c r="T1031" s="199"/>
      <c r="AT1031" s="193" t="s">
        <v>266</v>
      </c>
      <c r="AU1031" s="193" t="s">
        <v>89</v>
      </c>
      <c r="AV1031" s="14" t="s">
        <v>89</v>
      </c>
      <c r="AW1031" s="14" t="s">
        <v>29</v>
      </c>
      <c r="AX1031" s="14" t="s">
        <v>74</v>
      </c>
      <c r="AY1031" s="193" t="s">
        <v>258</v>
      </c>
    </row>
    <row r="1032" spans="1:65" s="15" customFormat="1" ht="11.25">
      <c r="B1032" s="200"/>
      <c r="D1032" s="185" t="s">
        <v>266</v>
      </c>
      <c r="E1032" s="201" t="s">
        <v>1</v>
      </c>
      <c r="F1032" s="202" t="s">
        <v>280</v>
      </c>
      <c r="H1032" s="203">
        <v>10.558999999999999</v>
      </c>
      <c r="I1032" s="204"/>
      <c r="L1032" s="200"/>
      <c r="M1032" s="205"/>
      <c r="N1032" s="206"/>
      <c r="O1032" s="206"/>
      <c r="P1032" s="206"/>
      <c r="Q1032" s="206"/>
      <c r="R1032" s="206"/>
      <c r="S1032" s="206"/>
      <c r="T1032" s="207"/>
      <c r="AT1032" s="201" t="s">
        <v>266</v>
      </c>
      <c r="AU1032" s="201" t="s">
        <v>89</v>
      </c>
      <c r="AV1032" s="15" t="s">
        <v>264</v>
      </c>
      <c r="AW1032" s="15" t="s">
        <v>29</v>
      </c>
      <c r="AX1032" s="15" t="s">
        <v>82</v>
      </c>
      <c r="AY1032" s="201" t="s">
        <v>258</v>
      </c>
    </row>
    <row r="1033" spans="1:65" s="2" customFormat="1" ht="24" customHeight="1">
      <c r="A1033" s="33"/>
      <c r="B1033" s="169"/>
      <c r="C1033" s="170" t="s">
        <v>1395</v>
      </c>
      <c r="D1033" s="170" t="s">
        <v>260</v>
      </c>
      <c r="E1033" s="171" t="s">
        <v>1396</v>
      </c>
      <c r="F1033" s="172" t="s">
        <v>1397</v>
      </c>
      <c r="G1033" s="173" t="s">
        <v>435</v>
      </c>
      <c r="H1033" s="174">
        <v>15</v>
      </c>
      <c r="I1033" s="175"/>
      <c r="J1033" s="174">
        <f>ROUND(I1033*H1033,3)</f>
        <v>0</v>
      </c>
      <c r="K1033" s="176"/>
      <c r="L1033" s="34"/>
      <c r="M1033" s="177" t="s">
        <v>1</v>
      </c>
      <c r="N1033" s="178" t="s">
        <v>40</v>
      </c>
      <c r="O1033" s="59"/>
      <c r="P1033" s="179">
        <f>O1033*H1033</f>
        <v>0</v>
      </c>
      <c r="Q1033" s="179">
        <v>0</v>
      </c>
      <c r="R1033" s="179">
        <f>Q1033*H1033</f>
        <v>0</v>
      </c>
      <c r="S1033" s="179">
        <v>0.08</v>
      </c>
      <c r="T1033" s="180">
        <f>S1033*H1033</f>
        <v>1.2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R1033" s="181" t="s">
        <v>264</v>
      </c>
      <c r="AT1033" s="181" t="s">
        <v>260</v>
      </c>
      <c r="AU1033" s="181" t="s">
        <v>89</v>
      </c>
      <c r="AY1033" s="18" t="s">
        <v>258</v>
      </c>
      <c r="BE1033" s="182">
        <f>IF(N1033="základná",J1033,0)</f>
        <v>0</v>
      </c>
      <c r="BF1033" s="182">
        <f>IF(N1033="znížená",J1033,0)</f>
        <v>0</v>
      </c>
      <c r="BG1033" s="182">
        <f>IF(N1033="zákl. prenesená",J1033,0)</f>
        <v>0</v>
      </c>
      <c r="BH1033" s="182">
        <f>IF(N1033="zníž. prenesená",J1033,0)</f>
        <v>0</v>
      </c>
      <c r="BI1033" s="182">
        <f>IF(N1033="nulová",J1033,0)</f>
        <v>0</v>
      </c>
      <c r="BJ1033" s="18" t="s">
        <v>89</v>
      </c>
      <c r="BK1033" s="183">
        <f>ROUND(I1033*H1033,3)</f>
        <v>0</v>
      </c>
      <c r="BL1033" s="18" t="s">
        <v>264</v>
      </c>
      <c r="BM1033" s="181" t="s">
        <v>1398</v>
      </c>
    </row>
    <row r="1034" spans="1:65" s="13" customFormat="1" ht="11.25">
      <c r="B1034" s="184"/>
      <c r="D1034" s="185" t="s">
        <v>266</v>
      </c>
      <c r="E1034" s="186" t="s">
        <v>1</v>
      </c>
      <c r="F1034" s="187" t="s">
        <v>1399</v>
      </c>
      <c r="H1034" s="186" t="s">
        <v>1</v>
      </c>
      <c r="I1034" s="188"/>
      <c r="L1034" s="184"/>
      <c r="M1034" s="189"/>
      <c r="N1034" s="190"/>
      <c r="O1034" s="190"/>
      <c r="P1034" s="190"/>
      <c r="Q1034" s="190"/>
      <c r="R1034" s="190"/>
      <c r="S1034" s="190"/>
      <c r="T1034" s="191"/>
      <c r="AT1034" s="186" t="s">
        <v>266</v>
      </c>
      <c r="AU1034" s="186" t="s">
        <v>89</v>
      </c>
      <c r="AV1034" s="13" t="s">
        <v>82</v>
      </c>
      <c r="AW1034" s="13" t="s">
        <v>29</v>
      </c>
      <c r="AX1034" s="13" t="s">
        <v>74</v>
      </c>
      <c r="AY1034" s="186" t="s">
        <v>258</v>
      </c>
    </row>
    <row r="1035" spans="1:65" s="14" customFormat="1" ht="11.25">
      <c r="B1035" s="192"/>
      <c r="D1035" s="185" t="s">
        <v>266</v>
      </c>
      <c r="E1035" s="193" t="s">
        <v>1</v>
      </c>
      <c r="F1035" s="194" t="s">
        <v>1400</v>
      </c>
      <c r="H1035" s="195">
        <v>15</v>
      </c>
      <c r="I1035" s="196"/>
      <c r="L1035" s="192"/>
      <c r="M1035" s="197"/>
      <c r="N1035" s="198"/>
      <c r="O1035" s="198"/>
      <c r="P1035" s="198"/>
      <c r="Q1035" s="198"/>
      <c r="R1035" s="198"/>
      <c r="S1035" s="198"/>
      <c r="T1035" s="199"/>
      <c r="AT1035" s="193" t="s">
        <v>266</v>
      </c>
      <c r="AU1035" s="193" t="s">
        <v>89</v>
      </c>
      <c r="AV1035" s="14" t="s">
        <v>89</v>
      </c>
      <c r="AW1035" s="14" t="s">
        <v>29</v>
      </c>
      <c r="AX1035" s="14" t="s">
        <v>82</v>
      </c>
      <c r="AY1035" s="193" t="s">
        <v>258</v>
      </c>
    </row>
    <row r="1036" spans="1:65" s="2" customFormat="1" ht="36" customHeight="1">
      <c r="A1036" s="33"/>
      <c r="B1036" s="169"/>
      <c r="C1036" s="170" t="s">
        <v>1401</v>
      </c>
      <c r="D1036" s="170" t="s">
        <v>260</v>
      </c>
      <c r="E1036" s="171" t="s">
        <v>1402</v>
      </c>
      <c r="F1036" s="172" t="s">
        <v>1403</v>
      </c>
      <c r="G1036" s="173" t="s">
        <v>528</v>
      </c>
      <c r="H1036" s="174">
        <v>3.5</v>
      </c>
      <c r="I1036" s="175"/>
      <c r="J1036" s="174">
        <f>ROUND(I1036*H1036,3)</f>
        <v>0</v>
      </c>
      <c r="K1036" s="176"/>
      <c r="L1036" s="34"/>
      <c r="M1036" s="177" t="s">
        <v>1</v>
      </c>
      <c r="N1036" s="178" t="s">
        <v>40</v>
      </c>
      <c r="O1036" s="59"/>
      <c r="P1036" s="179">
        <f>O1036*H1036</f>
        <v>0</v>
      </c>
      <c r="Q1036" s="179">
        <v>0</v>
      </c>
      <c r="R1036" s="179">
        <f>Q1036*H1036</f>
        <v>0</v>
      </c>
      <c r="S1036" s="179">
        <v>0.04</v>
      </c>
      <c r="T1036" s="180">
        <f>S1036*H1036</f>
        <v>0.14000000000000001</v>
      </c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R1036" s="181" t="s">
        <v>264</v>
      </c>
      <c r="AT1036" s="181" t="s">
        <v>260</v>
      </c>
      <c r="AU1036" s="181" t="s">
        <v>89</v>
      </c>
      <c r="AY1036" s="18" t="s">
        <v>258</v>
      </c>
      <c r="BE1036" s="182">
        <f>IF(N1036="základná",J1036,0)</f>
        <v>0</v>
      </c>
      <c r="BF1036" s="182">
        <f>IF(N1036="znížená",J1036,0)</f>
        <v>0</v>
      </c>
      <c r="BG1036" s="182">
        <f>IF(N1036="zákl. prenesená",J1036,0)</f>
        <v>0</v>
      </c>
      <c r="BH1036" s="182">
        <f>IF(N1036="zníž. prenesená",J1036,0)</f>
        <v>0</v>
      </c>
      <c r="BI1036" s="182">
        <f>IF(N1036="nulová",J1036,0)</f>
        <v>0</v>
      </c>
      <c r="BJ1036" s="18" t="s">
        <v>89</v>
      </c>
      <c r="BK1036" s="183">
        <f>ROUND(I1036*H1036,3)</f>
        <v>0</v>
      </c>
      <c r="BL1036" s="18" t="s">
        <v>264</v>
      </c>
      <c r="BM1036" s="181" t="s">
        <v>1404</v>
      </c>
    </row>
    <row r="1037" spans="1:65" s="13" customFormat="1" ht="11.25">
      <c r="B1037" s="184"/>
      <c r="D1037" s="185" t="s">
        <v>266</v>
      </c>
      <c r="E1037" s="186" t="s">
        <v>1</v>
      </c>
      <c r="F1037" s="187" t="s">
        <v>1405</v>
      </c>
      <c r="H1037" s="186" t="s">
        <v>1</v>
      </c>
      <c r="I1037" s="188"/>
      <c r="L1037" s="184"/>
      <c r="M1037" s="189"/>
      <c r="N1037" s="190"/>
      <c r="O1037" s="190"/>
      <c r="P1037" s="190"/>
      <c r="Q1037" s="190"/>
      <c r="R1037" s="190"/>
      <c r="S1037" s="190"/>
      <c r="T1037" s="191"/>
      <c r="AT1037" s="186" t="s">
        <v>266</v>
      </c>
      <c r="AU1037" s="186" t="s">
        <v>89</v>
      </c>
      <c r="AV1037" s="13" t="s">
        <v>82</v>
      </c>
      <c r="AW1037" s="13" t="s">
        <v>29</v>
      </c>
      <c r="AX1037" s="13" t="s">
        <v>74</v>
      </c>
      <c r="AY1037" s="186" t="s">
        <v>258</v>
      </c>
    </row>
    <row r="1038" spans="1:65" s="14" customFormat="1" ht="11.25">
      <c r="B1038" s="192"/>
      <c r="D1038" s="185" t="s">
        <v>266</v>
      </c>
      <c r="E1038" s="193" t="s">
        <v>1</v>
      </c>
      <c r="F1038" s="194" t="s">
        <v>115</v>
      </c>
      <c r="H1038" s="195">
        <v>3.5</v>
      </c>
      <c r="I1038" s="196"/>
      <c r="L1038" s="192"/>
      <c r="M1038" s="197"/>
      <c r="N1038" s="198"/>
      <c r="O1038" s="198"/>
      <c r="P1038" s="198"/>
      <c r="Q1038" s="198"/>
      <c r="R1038" s="198"/>
      <c r="S1038" s="198"/>
      <c r="T1038" s="199"/>
      <c r="AT1038" s="193" t="s">
        <v>266</v>
      </c>
      <c r="AU1038" s="193" t="s">
        <v>89</v>
      </c>
      <c r="AV1038" s="14" t="s">
        <v>89</v>
      </c>
      <c r="AW1038" s="14" t="s">
        <v>29</v>
      </c>
      <c r="AX1038" s="14" t="s">
        <v>82</v>
      </c>
      <c r="AY1038" s="193" t="s">
        <v>258</v>
      </c>
    </row>
    <row r="1039" spans="1:65" s="2" customFormat="1" ht="24" customHeight="1">
      <c r="A1039" s="33"/>
      <c r="B1039" s="169"/>
      <c r="C1039" s="170" t="s">
        <v>1406</v>
      </c>
      <c r="D1039" s="170" t="s">
        <v>260</v>
      </c>
      <c r="E1039" s="171" t="s">
        <v>1407</v>
      </c>
      <c r="F1039" s="172" t="s">
        <v>1408</v>
      </c>
      <c r="G1039" s="173" t="s">
        <v>528</v>
      </c>
      <c r="H1039" s="174">
        <v>18.34</v>
      </c>
      <c r="I1039" s="175"/>
      <c r="J1039" s="174">
        <f>ROUND(I1039*H1039,3)</f>
        <v>0</v>
      </c>
      <c r="K1039" s="176"/>
      <c r="L1039" s="34"/>
      <c r="M1039" s="177" t="s">
        <v>1</v>
      </c>
      <c r="N1039" s="178" t="s">
        <v>40</v>
      </c>
      <c r="O1039" s="59"/>
      <c r="P1039" s="179">
        <f>O1039*H1039</f>
        <v>0</v>
      </c>
      <c r="Q1039" s="179">
        <v>0</v>
      </c>
      <c r="R1039" s="179">
        <f>Q1039*H1039</f>
        <v>0</v>
      </c>
      <c r="S1039" s="179">
        <v>4.2000000000000003E-2</v>
      </c>
      <c r="T1039" s="180">
        <f>S1039*H1039</f>
        <v>0.77028000000000008</v>
      </c>
      <c r="U1039" s="33"/>
      <c r="V1039" s="33"/>
      <c r="W1039" s="33"/>
      <c r="X1039" s="33"/>
      <c r="Y1039" s="33"/>
      <c r="Z1039" s="33"/>
      <c r="AA1039" s="33"/>
      <c r="AB1039" s="33"/>
      <c r="AC1039" s="33"/>
      <c r="AD1039" s="33"/>
      <c r="AE1039" s="33"/>
      <c r="AR1039" s="181" t="s">
        <v>264</v>
      </c>
      <c r="AT1039" s="181" t="s">
        <v>260</v>
      </c>
      <c r="AU1039" s="181" t="s">
        <v>89</v>
      </c>
      <c r="AY1039" s="18" t="s">
        <v>258</v>
      </c>
      <c r="BE1039" s="182">
        <f>IF(N1039="základná",J1039,0)</f>
        <v>0</v>
      </c>
      <c r="BF1039" s="182">
        <f>IF(N1039="znížená",J1039,0)</f>
        <v>0</v>
      </c>
      <c r="BG1039" s="182">
        <f>IF(N1039="zákl. prenesená",J1039,0)</f>
        <v>0</v>
      </c>
      <c r="BH1039" s="182">
        <f>IF(N1039="zníž. prenesená",J1039,0)</f>
        <v>0</v>
      </c>
      <c r="BI1039" s="182">
        <f>IF(N1039="nulová",J1039,0)</f>
        <v>0</v>
      </c>
      <c r="BJ1039" s="18" t="s">
        <v>89</v>
      </c>
      <c r="BK1039" s="183">
        <f>ROUND(I1039*H1039,3)</f>
        <v>0</v>
      </c>
      <c r="BL1039" s="18" t="s">
        <v>264</v>
      </c>
      <c r="BM1039" s="181" t="s">
        <v>1409</v>
      </c>
    </row>
    <row r="1040" spans="1:65" s="14" customFormat="1" ht="11.25">
      <c r="B1040" s="192"/>
      <c r="D1040" s="185" t="s">
        <v>266</v>
      </c>
      <c r="E1040" s="193" t="s">
        <v>1</v>
      </c>
      <c r="F1040" s="194" t="s">
        <v>1410</v>
      </c>
      <c r="H1040" s="195">
        <v>3.8</v>
      </c>
      <c r="I1040" s="196"/>
      <c r="L1040" s="192"/>
      <c r="M1040" s="197"/>
      <c r="N1040" s="198"/>
      <c r="O1040" s="198"/>
      <c r="P1040" s="198"/>
      <c r="Q1040" s="198"/>
      <c r="R1040" s="198"/>
      <c r="S1040" s="198"/>
      <c r="T1040" s="199"/>
      <c r="AT1040" s="193" t="s">
        <v>266</v>
      </c>
      <c r="AU1040" s="193" t="s">
        <v>89</v>
      </c>
      <c r="AV1040" s="14" t="s">
        <v>89</v>
      </c>
      <c r="AW1040" s="14" t="s">
        <v>29</v>
      </c>
      <c r="AX1040" s="14" t="s">
        <v>74</v>
      </c>
      <c r="AY1040" s="193" t="s">
        <v>258</v>
      </c>
    </row>
    <row r="1041" spans="1:65" s="14" customFormat="1" ht="11.25">
      <c r="B1041" s="192"/>
      <c r="D1041" s="185" t="s">
        <v>266</v>
      </c>
      <c r="E1041" s="193" t="s">
        <v>1</v>
      </c>
      <c r="F1041" s="194" t="s">
        <v>1411</v>
      </c>
      <c r="H1041" s="195">
        <v>1.8</v>
      </c>
      <c r="I1041" s="196"/>
      <c r="L1041" s="192"/>
      <c r="M1041" s="197"/>
      <c r="N1041" s="198"/>
      <c r="O1041" s="198"/>
      <c r="P1041" s="198"/>
      <c r="Q1041" s="198"/>
      <c r="R1041" s="198"/>
      <c r="S1041" s="198"/>
      <c r="T1041" s="199"/>
      <c r="AT1041" s="193" t="s">
        <v>266</v>
      </c>
      <c r="AU1041" s="193" t="s">
        <v>89</v>
      </c>
      <c r="AV1041" s="14" t="s">
        <v>89</v>
      </c>
      <c r="AW1041" s="14" t="s">
        <v>29</v>
      </c>
      <c r="AX1041" s="14" t="s">
        <v>74</v>
      </c>
      <c r="AY1041" s="193" t="s">
        <v>258</v>
      </c>
    </row>
    <row r="1042" spans="1:65" s="14" customFormat="1" ht="11.25">
      <c r="B1042" s="192"/>
      <c r="D1042" s="185" t="s">
        <v>266</v>
      </c>
      <c r="E1042" s="193" t="s">
        <v>1</v>
      </c>
      <c r="F1042" s="194" t="s">
        <v>1412</v>
      </c>
      <c r="H1042" s="195">
        <v>1.7</v>
      </c>
      <c r="I1042" s="196"/>
      <c r="L1042" s="192"/>
      <c r="M1042" s="197"/>
      <c r="N1042" s="198"/>
      <c r="O1042" s="198"/>
      <c r="P1042" s="198"/>
      <c r="Q1042" s="198"/>
      <c r="R1042" s="198"/>
      <c r="S1042" s="198"/>
      <c r="T1042" s="199"/>
      <c r="AT1042" s="193" t="s">
        <v>266</v>
      </c>
      <c r="AU1042" s="193" t="s">
        <v>89</v>
      </c>
      <c r="AV1042" s="14" t="s">
        <v>89</v>
      </c>
      <c r="AW1042" s="14" t="s">
        <v>29</v>
      </c>
      <c r="AX1042" s="14" t="s">
        <v>74</v>
      </c>
      <c r="AY1042" s="193" t="s">
        <v>258</v>
      </c>
    </row>
    <row r="1043" spans="1:65" s="14" customFormat="1" ht="11.25">
      <c r="B1043" s="192"/>
      <c r="D1043" s="185" t="s">
        <v>266</v>
      </c>
      <c r="E1043" s="193" t="s">
        <v>1</v>
      </c>
      <c r="F1043" s="194" t="s">
        <v>1413</v>
      </c>
      <c r="H1043" s="195">
        <v>1.54</v>
      </c>
      <c r="I1043" s="196"/>
      <c r="L1043" s="192"/>
      <c r="M1043" s="197"/>
      <c r="N1043" s="198"/>
      <c r="O1043" s="198"/>
      <c r="P1043" s="198"/>
      <c r="Q1043" s="198"/>
      <c r="R1043" s="198"/>
      <c r="S1043" s="198"/>
      <c r="T1043" s="199"/>
      <c r="AT1043" s="193" t="s">
        <v>266</v>
      </c>
      <c r="AU1043" s="193" t="s">
        <v>89</v>
      </c>
      <c r="AV1043" s="14" t="s">
        <v>89</v>
      </c>
      <c r="AW1043" s="14" t="s">
        <v>29</v>
      </c>
      <c r="AX1043" s="14" t="s">
        <v>74</v>
      </c>
      <c r="AY1043" s="193" t="s">
        <v>258</v>
      </c>
    </row>
    <row r="1044" spans="1:65" s="14" customFormat="1" ht="11.25">
      <c r="B1044" s="192"/>
      <c r="D1044" s="185" t="s">
        <v>266</v>
      </c>
      <c r="E1044" s="193" t="s">
        <v>1</v>
      </c>
      <c r="F1044" s="194" t="s">
        <v>1414</v>
      </c>
      <c r="H1044" s="195">
        <v>3.9</v>
      </c>
      <c r="I1044" s="196"/>
      <c r="L1044" s="192"/>
      <c r="M1044" s="197"/>
      <c r="N1044" s="198"/>
      <c r="O1044" s="198"/>
      <c r="P1044" s="198"/>
      <c r="Q1044" s="198"/>
      <c r="R1044" s="198"/>
      <c r="S1044" s="198"/>
      <c r="T1044" s="199"/>
      <c r="AT1044" s="193" t="s">
        <v>266</v>
      </c>
      <c r="AU1044" s="193" t="s">
        <v>89</v>
      </c>
      <c r="AV1044" s="14" t="s">
        <v>89</v>
      </c>
      <c r="AW1044" s="14" t="s">
        <v>29</v>
      </c>
      <c r="AX1044" s="14" t="s">
        <v>74</v>
      </c>
      <c r="AY1044" s="193" t="s">
        <v>258</v>
      </c>
    </row>
    <row r="1045" spans="1:65" s="14" customFormat="1" ht="11.25">
      <c r="B1045" s="192"/>
      <c r="D1045" s="185" t="s">
        <v>266</v>
      </c>
      <c r="E1045" s="193" t="s">
        <v>1</v>
      </c>
      <c r="F1045" s="194" t="s">
        <v>1415</v>
      </c>
      <c r="H1045" s="195">
        <v>1.2</v>
      </c>
      <c r="I1045" s="196"/>
      <c r="L1045" s="192"/>
      <c r="M1045" s="197"/>
      <c r="N1045" s="198"/>
      <c r="O1045" s="198"/>
      <c r="P1045" s="198"/>
      <c r="Q1045" s="198"/>
      <c r="R1045" s="198"/>
      <c r="S1045" s="198"/>
      <c r="T1045" s="199"/>
      <c r="AT1045" s="193" t="s">
        <v>266</v>
      </c>
      <c r="AU1045" s="193" t="s">
        <v>89</v>
      </c>
      <c r="AV1045" s="14" t="s">
        <v>89</v>
      </c>
      <c r="AW1045" s="14" t="s">
        <v>29</v>
      </c>
      <c r="AX1045" s="14" t="s">
        <v>74</v>
      </c>
      <c r="AY1045" s="193" t="s">
        <v>258</v>
      </c>
    </row>
    <row r="1046" spans="1:65" s="14" customFormat="1" ht="11.25">
      <c r="B1046" s="192"/>
      <c r="D1046" s="185" t="s">
        <v>266</v>
      </c>
      <c r="E1046" s="193" t="s">
        <v>1</v>
      </c>
      <c r="F1046" s="194" t="s">
        <v>1416</v>
      </c>
      <c r="H1046" s="195">
        <v>1.1000000000000001</v>
      </c>
      <c r="I1046" s="196"/>
      <c r="L1046" s="192"/>
      <c r="M1046" s="197"/>
      <c r="N1046" s="198"/>
      <c r="O1046" s="198"/>
      <c r="P1046" s="198"/>
      <c r="Q1046" s="198"/>
      <c r="R1046" s="198"/>
      <c r="S1046" s="198"/>
      <c r="T1046" s="199"/>
      <c r="AT1046" s="193" t="s">
        <v>266</v>
      </c>
      <c r="AU1046" s="193" t="s">
        <v>89</v>
      </c>
      <c r="AV1046" s="14" t="s">
        <v>89</v>
      </c>
      <c r="AW1046" s="14" t="s">
        <v>29</v>
      </c>
      <c r="AX1046" s="14" t="s">
        <v>74</v>
      </c>
      <c r="AY1046" s="193" t="s">
        <v>258</v>
      </c>
    </row>
    <row r="1047" spans="1:65" s="14" customFormat="1" ht="11.25">
      <c r="B1047" s="192"/>
      <c r="D1047" s="185" t="s">
        <v>266</v>
      </c>
      <c r="E1047" s="193" t="s">
        <v>1</v>
      </c>
      <c r="F1047" s="194" t="s">
        <v>1417</v>
      </c>
      <c r="H1047" s="195">
        <v>1.3</v>
      </c>
      <c r="I1047" s="196"/>
      <c r="L1047" s="192"/>
      <c r="M1047" s="197"/>
      <c r="N1047" s="198"/>
      <c r="O1047" s="198"/>
      <c r="P1047" s="198"/>
      <c r="Q1047" s="198"/>
      <c r="R1047" s="198"/>
      <c r="S1047" s="198"/>
      <c r="T1047" s="199"/>
      <c r="AT1047" s="193" t="s">
        <v>266</v>
      </c>
      <c r="AU1047" s="193" t="s">
        <v>89</v>
      </c>
      <c r="AV1047" s="14" t="s">
        <v>89</v>
      </c>
      <c r="AW1047" s="14" t="s">
        <v>29</v>
      </c>
      <c r="AX1047" s="14" t="s">
        <v>74</v>
      </c>
      <c r="AY1047" s="193" t="s">
        <v>258</v>
      </c>
    </row>
    <row r="1048" spans="1:65" s="14" customFormat="1" ht="11.25">
      <c r="B1048" s="192"/>
      <c r="D1048" s="185" t="s">
        <v>266</v>
      </c>
      <c r="E1048" s="193" t="s">
        <v>1</v>
      </c>
      <c r="F1048" s="194" t="s">
        <v>1418</v>
      </c>
      <c r="H1048" s="195">
        <v>2</v>
      </c>
      <c r="I1048" s="196"/>
      <c r="L1048" s="192"/>
      <c r="M1048" s="197"/>
      <c r="N1048" s="198"/>
      <c r="O1048" s="198"/>
      <c r="P1048" s="198"/>
      <c r="Q1048" s="198"/>
      <c r="R1048" s="198"/>
      <c r="S1048" s="198"/>
      <c r="T1048" s="199"/>
      <c r="AT1048" s="193" t="s">
        <v>266</v>
      </c>
      <c r="AU1048" s="193" t="s">
        <v>89</v>
      </c>
      <c r="AV1048" s="14" t="s">
        <v>89</v>
      </c>
      <c r="AW1048" s="14" t="s">
        <v>29</v>
      </c>
      <c r="AX1048" s="14" t="s">
        <v>74</v>
      </c>
      <c r="AY1048" s="193" t="s">
        <v>258</v>
      </c>
    </row>
    <row r="1049" spans="1:65" s="15" customFormat="1" ht="11.25">
      <c r="B1049" s="200"/>
      <c r="D1049" s="185" t="s">
        <v>266</v>
      </c>
      <c r="E1049" s="201" t="s">
        <v>1</v>
      </c>
      <c r="F1049" s="202" t="s">
        <v>280</v>
      </c>
      <c r="H1049" s="203">
        <v>18.34</v>
      </c>
      <c r="I1049" s="204"/>
      <c r="L1049" s="200"/>
      <c r="M1049" s="205"/>
      <c r="N1049" s="206"/>
      <c r="O1049" s="206"/>
      <c r="P1049" s="206"/>
      <c r="Q1049" s="206"/>
      <c r="R1049" s="206"/>
      <c r="S1049" s="206"/>
      <c r="T1049" s="207"/>
      <c r="AT1049" s="201" t="s">
        <v>266</v>
      </c>
      <c r="AU1049" s="201" t="s">
        <v>89</v>
      </c>
      <c r="AV1049" s="15" t="s">
        <v>264</v>
      </c>
      <c r="AW1049" s="15" t="s">
        <v>29</v>
      </c>
      <c r="AX1049" s="15" t="s">
        <v>82</v>
      </c>
      <c r="AY1049" s="201" t="s">
        <v>258</v>
      </c>
    </row>
    <row r="1050" spans="1:65" s="2" customFormat="1" ht="24" customHeight="1">
      <c r="A1050" s="33"/>
      <c r="B1050" s="169"/>
      <c r="C1050" s="170" t="s">
        <v>1419</v>
      </c>
      <c r="D1050" s="170" t="s">
        <v>260</v>
      </c>
      <c r="E1050" s="171" t="s">
        <v>1420</v>
      </c>
      <c r="F1050" s="172" t="s">
        <v>1421</v>
      </c>
      <c r="G1050" s="173" t="s">
        <v>528</v>
      </c>
      <c r="H1050" s="174">
        <v>7</v>
      </c>
      <c r="I1050" s="175"/>
      <c r="J1050" s="174">
        <f>ROUND(I1050*H1050,3)</f>
        <v>0</v>
      </c>
      <c r="K1050" s="176"/>
      <c r="L1050" s="34"/>
      <c r="M1050" s="177" t="s">
        <v>1</v>
      </c>
      <c r="N1050" s="178" t="s">
        <v>40</v>
      </c>
      <c r="O1050" s="59"/>
      <c r="P1050" s="179">
        <f>O1050*H1050</f>
        <v>0</v>
      </c>
      <c r="Q1050" s="179">
        <v>0</v>
      </c>
      <c r="R1050" s="179">
        <f>Q1050*H1050</f>
        <v>0</v>
      </c>
      <c r="S1050" s="179">
        <v>9.7000000000000003E-2</v>
      </c>
      <c r="T1050" s="180">
        <f>S1050*H1050</f>
        <v>0.67900000000000005</v>
      </c>
      <c r="U1050" s="33"/>
      <c r="V1050" s="33"/>
      <c r="W1050" s="33"/>
      <c r="X1050" s="33"/>
      <c r="Y1050" s="33"/>
      <c r="Z1050" s="33"/>
      <c r="AA1050" s="33"/>
      <c r="AB1050" s="33"/>
      <c r="AC1050" s="33"/>
      <c r="AD1050" s="33"/>
      <c r="AE1050" s="33"/>
      <c r="AR1050" s="181" t="s">
        <v>264</v>
      </c>
      <c r="AT1050" s="181" t="s">
        <v>260</v>
      </c>
      <c r="AU1050" s="181" t="s">
        <v>89</v>
      </c>
      <c r="AY1050" s="18" t="s">
        <v>258</v>
      </c>
      <c r="BE1050" s="182">
        <f>IF(N1050="základná",J1050,0)</f>
        <v>0</v>
      </c>
      <c r="BF1050" s="182">
        <f>IF(N1050="znížená",J1050,0)</f>
        <v>0</v>
      </c>
      <c r="BG1050" s="182">
        <f>IF(N1050="zákl. prenesená",J1050,0)</f>
        <v>0</v>
      </c>
      <c r="BH1050" s="182">
        <f>IF(N1050="zníž. prenesená",J1050,0)</f>
        <v>0</v>
      </c>
      <c r="BI1050" s="182">
        <f>IF(N1050="nulová",J1050,0)</f>
        <v>0</v>
      </c>
      <c r="BJ1050" s="18" t="s">
        <v>89</v>
      </c>
      <c r="BK1050" s="183">
        <f>ROUND(I1050*H1050,3)</f>
        <v>0</v>
      </c>
      <c r="BL1050" s="18" t="s">
        <v>264</v>
      </c>
      <c r="BM1050" s="181" t="s">
        <v>1422</v>
      </c>
    </row>
    <row r="1051" spans="1:65" s="14" customFormat="1" ht="11.25">
      <c r="B1051" s="192"/>
      <c r="D1051" s="185" t="s">
        <v>266</v>
      </c>
      <c r="E1051" s="193" t="s">
        <v>1</v>
      </c>
      <c r="F1051" s="194" t="s">
        <v>1423</v>
      </c>
      <c r="H1051" s="195">
        <v>7</v>
      </c>
      <c r="I1051" s="196"/>
      <c r="L1051" s="192"/>
      <c r="M1051" s="197"/>
      <c r="N1051" s="198"/>
      <c r="O1051" s="198"/>
      <c r="P1051" s="198"/>
      <c r="Q1051" s="198"/>
      <c r="R1051" s="198"/>
      <c r="S1051" s="198"/>
      <c r="T1051" s="199"/>
      <c r="AT1051" s="193" t="s">
        <v>266</v>
      </c>
      <c r="AU1051" s="193" t="s">
        <v>89</v>
      </c>
      <c r="AV1051" s="14" t="s">
        <v>89</v>
      </c>
      <c r="AW1051" s="14" t="s">
        <v>29</v>
      </c>
      <c r="AX1051" s="14" t="s">
        <v>82</v>
      </c>
      <c r="AY1051" s="193" t="s">
        <v>258</v>
      </c>
    </row>
    <row r="1052" spans="1:65" s="2" customFormat="1" ht="16.5" customHeight="1">
      <c r="A1052" s="33"/>
      <c r="B1052" s="169"/>
      <c r="C1052" s="170" t="s">
        <v>1424</v>
      </c>
      <c r="D1052" s="170" t="s">
        <v>260</v>
      </c>
      <c r="E1052" s="171" t="s">
        <v>1425</v>
      </c>
      <c r="F1052" s="172" t="s">
        <v>1426</v>
      </c>
      <c r="G1052" s="173" t="s">
        <v>528</v>
      </c>
      <c r="H1052" s="174">
        <v>8.6</v>
      </c>
      <c r="I1052" s="175"/>
      <c r="J1052" s="174">
        <f>ROUND(I1052*H1052,3)</f>
        <v>0</v>
      </c>
      <c r="K1052" s="176"/>
      <c r="L1052" s="34"/>
      <c r="M1052" s="177" t="s">
        <v>1</v>
      </c>
      <c r="N1052" s="178" t="s">
        <v>40</v>
      </c>
      <c r="O1052" s="59"/>
      <c r="P1052" s="179">
        <f>O1052*H1052</f>
        <v>0</v>
      </c>
      <c r="Q1052" s="179">
        <v>0</v>
      </c>
      <c r="R1052" s="179">
        <f>Q1052*H1052</f>
        <v>0</v>
      </c>
      <c r="S1052" s="179">
        <v>3.6999999999999998E-2</v>
      </c>
      <c r="T1052" s="180">
        <f>S1052*H1052</f>
        <v>0.31819999999999998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181" t="s">
        <v>264</v>
      </c>
      <c r="AT1052" s="181" t="s">
        <v>260</v>
      </c>
      <c r="AU1052" s="181" t="s">
        <v>89</v>
      </c>
      <c r="AY1052" s="18" t="s">
        <v>258</v>
      </c>
      <c r="BE1052" s="182">
        <f>IF(N1052="základná",J1052,0)</f>
        <v>0</v>
      </c>
      <c r="BF1052" s="182">
        <f>IF(N1052="znížená",J1052,0)</f>
        <v>0</v>
      </c>
      <c r="BG1052" s="182">
        <f>IF(N1052="zákl. prenesená",J1052,0)</f>
        <v>0</v>
      </c>
      <c r="BH1052" s="182">
        <f>IF(N1052="zníž. prenesená",J1052,0)</f>
        <v>0</v>
      </c>
      <c r="BI1052" s="182">
        <f>IF(N1052="nulová",J1052,0)</f>
        <v>0</v>
      </c>
      <c r="BJ1052" s="18" t="s">
        <v>89</v>
      </c>
      <c r="BK1052" s="183">
        <f>ROUND(I1052*H1052,3)</f>
        <v>0</v>
      </c>
      <c r="BL1052" s="18" t="s">
        <v>264</v>
      </c>
      <c r="BM1052" s="181" t="s">
        <v>1427</v>
      </c>
    </row>
    <row r="1053" spans="1:65" s="13" customFormat="1" ht="11.25">
      <c r="B1053" s="184"/>
      <c r="D1053" s="185" t="s">
        <v>266</v>
      </c>
      <c r="E1053" s="186" t="s">
        <v>1</v>
      </c>
      <c r="F1053" s="187" t="s">
        <v>1428</v>
      </c>
      <c r="H1053" s="186" t="s">
        <v>1</v>
      </c>
      <c r="I1053" s="188"/>
      <c r="L1053" s="184"/>
      <c r="M1053" s="189"/>
      <c r="N1053" s="190"/>
      <c r="O1053" s="190"/>
      <c r="P1053" s="190"/>
      <c r="Q1053" s="190"/>
      <c r="R1053" s="190"/>
      <c r="S1053" s="190"/>
      <c r="T1053" s="191"/>
      <c r="AT1053" s="186" t="s">
        <v>266</v>
      </c>
      <c r="AU1053" s="186" t="s">
        <v>89</v>
      </c>
      <c r="AV1053" s="13" t="s">
        <v>82</v>
      </c>
      <c r="AW1053" s="13" t="s">
        <v>29</v>
      </c>
      <c r="AX1053" s="13" t="s">
        <v>74</v>
      </c>
      <c r="AY1053" s="186" t="s">
        <v>258</v>
      </c>
    </row>
    <row r="1054" spans="1:65" s="14" customFormat="1" ht="11.25">
      <c r="B1054" s="192"/>
      <c r="D1054" s="185" t="s">
        <v>266</v>
      </c>
      <c r="E1054" s="193" t="s">
        <v>1</v>
      </c>
      <c r="F1054" s="194" t="s">
        <v>1429</v>
      </c>
      <c r="H1054" s="195">
        <v>4.2</v>
      </c>
      <c r="I1054" s="196"/>
      <c r="L1054" s="192"/>
      <c r="M1054" s="197"/>
      <c r="N1054" s="198"/>
      <c r="O1054" s="198"/>
      <c r="P1054" s="198"/>
      <c r="Q1054" s="198"/>
      <c r="R1054" s="198"/>
      <c r="S1054" s="198"/>
      <c r="T1054" s="199"/>
      <c r="AT1054" s="193" t="s">
        <v>266</v>
      </c>
      <c r="AU1054" s="193" t="s">
        <v>89</v>
      </c>
      <c r="AV1054" s="14" t="s">
        <v>89</v>
      </c>
      <c r="AW1054" s="14" t="s">
        <v>29</v>
      </c>
      <c r="AX1054" s="14" t="s">
        <v>74</v>
      </c>
      <c r="AY1054" s="193" t="s">
        <v>258</v>
      </c>
    </row>
    <row r="1055" spans="1:65" s="13" customFormat="1" ht="11.25">
      <c r="B1055" s="184"/>
      <c r="D1055" s="185" t="s">
        <v>266</v>
      </c>
      <c r="E1055" s="186" t="s">
        <v>1</v>
      </c>
      <c r="F1055" s="187" t="s">
        <v>1430</v>
      </c>
      <c r="H1055" s="186" t="s">
        <v>1</v>
      </c>
      <c r="I1055" s="188"/>
      <c r="L1055" s="184"/>
      <c r="M1055" s="189"/>
      <c r="N1055" s="190"/>
      <c r="O1055" s="190"/>
      <c r="P1055" s="190"/>
      <c r="Q1055" s="190"/>
      <c r="R1055" s="190"/>
      <c r="S1055" s="190"/>
      <c r="T1055" s="191"/>
      <c r="AT1055" s="186" t="s">
        <v>266</v>
      </c>
      <c r="AU1055" s="186" t="s">
        <v>89</v>
      </c>
      <c r="AV1055" s="13" t="s">
        <v>82</v>
      </c>
      <c r="AW1055" s="13" t="s">
        <v>29</v>
      </c>
      <c r="AX1055" s="13" t="s">
        <v>74</v>
      </c>
      <c r="AY1055" s="186" t="s">
        <v>258</v>
      </c>
    </row>
    <row r="1056" spans="1:65" s="14" customFormat="1" ht="11.25">
      <c r="B1056" s="192"/>
      <c r="D1056" s="185" t="s">
        <v>266</v>
      </c>
      <c r="E1056" s="193" t="s">
        <v>1</v>
      </c>
      <c r="F1056" s="194" t="s">
        <v>1431</v>
      </c>
      <c r="H1056" s="195">
        <v>4.4000000000000004</v>
      </c>
      <c r="I1056" s="196"/>
      <c r="L1056" s="192"/>
      <c r="M1056" s="197"/>
      <c r="N1056" s="198"/>
      <c r="O1056" s="198"/>
      <c r="P1056" s="198"/>
      <c r="Q1056" s="198"/>
      <c r="R1056" s="198"/>
      <c r="S1056" s="198"/>
      <c r="T1056" s="199"/>
      <c r="AT1056" s="193" t="s">
        <v>266</v>
      </c>
      <c r="AU1056" s="193" t="s">
        <v>89</v>
      </c>
      <c r="AV1056" s="14" t="s">
        <v>89</v>
      </c>
      <c r="AW1056" s="14" t="s">
        <v>29</v>
      </c>
      <c r="AX1056" s="14" t="s">
        <v>74</v>
      </c>
      <c r="AY1056" s="193" t="s">
        <v>258</v>
      </c>
    </row>
    <row r="1057" spans="1:65" s="15" customFormat="1" ht="11.25">
      <c r="B1057" s="200"/>
      <c r="D1057" s="185" t="s">
        <v>266</v>
      </c>
      <c r="E1057" s="201" t="s">
        <v>1</v>
      </c>
      <c r="F1057" s="202" t="s">
        <v>280</v>
      </c>
      <c r="H1057" s="203">
        <v>8.6</v>
      </c>
      <c r="I1057" s="204"/>
      <c r="L1057" s="200"/>
      <c r="M1057" s="205"/>
      <c r="N1057" s="206"/>
      <c r="O1057" s="206"/>
      <c r="P1057" s="206"/>
      <c r="Q1057" s="206"/>
      <c r="R1057" s="206"/>
      <c r="S1057" s="206"/>
      <c r="T1057" s="207"/>
      <c r="AT1057" s="201" t="s">
        <v>266</v>
      </c>
      <c r="AU1057" s="201" t="s">
        <v>89</v>
      </c>
      <c r="AV1057" s="15" t="s">
        <v>264</v>
      </c>
      <c r="AW1057" s="15" t="s">
        <v>29</v>
      </c>
      <c r="AX1057" s="15" t="s">
        <v>82</v>
      </c>
      <c r="AY1057" s="201" t="s">
        <v>258</v>
      </c>
    </row>
    <row r="1058" spans="1:65" s="2" customFormat="1" ht="24" customHeight="1">
      <c r="A1058" s="33"/>
      <c r="B1058" s="169"/>
      <c r="C1058" s="170" t="s">
        <v>1432</v>
      </c>
      <c r="D1058" s="170" t="s">
        <v>260</v>
      </c>
      <c r="E1058" s="171" t="s">
        <v>1433</v>
      </c>
      <c r="F1058" s="172" t="s">
        <v>1434</v>
      </c>
      <c r="G1058" s="173" t="s">
        <v>263</v>
      </c>
      <c r="H1058" s="174">
        <v>53.89</v>
      </c>
      <c r="I1058" s="175"/>
      <c r="J1058" s="174">
        <f>ROUND(I1058*H1058,3)</f>
        <v>0</v>
      </c>
      <c r="K1058" s="176"/>
      <c r="L1058" s="34"/>
      <c r="M1058" s="177" t="s">
        <v>1</v>
      </c>
      <c r="N1058" s="178" t="s">
        <v>40</v>
      </c>
      <c r="O1058" s="59"/>
      <c r="P1058" s="179">
        <f>O1058*H1058</f>
        <v>0</v>
      </c>
      <c r="Q1058" s="179">
        <v>0</v>
      </c>
      <c r="R1058" s="179">
        <f>Q1058*H1058</f>
        <v>0</v>
      </c>
      <c r="S1058" s="179">
        <v>0.01</v>
      </c>
      <c r="T1058" s="180">
        <f>S1058*H1058</f>
        <v>0.53890000000000005</v>
      </c>
      <c r="U1058" s="33"/>
      <c r="V1058" s="33"/>
      <c r="W1058" s="33"/>
      <c r="X1058" s="33"/>
      <c r="Y1058" s="33"/>
      <c r="Z1058" s="33"/>
      <c r="AA1058" s="33"/>
      <c r="AB1058" s="33"/>
      <c r="AC1058" s="33"/>
      <c r="AD1058" s="33"/>
      <c r="AE1058" s="33"/>
      <c r="AR1058" s="181" t="s">
        <v>264</v>
      </c>
      <c r="AT1058" s="181" t="s">
        <v>260</v>
      </c>
      <c r="AU1058" s="181" t="s">
        <v>89</v>
      </c>
      <c r="AY1058" s="18" t="s">
        <v>258</v>
      </c>
      <c r="BE1058" s="182">
        <f>IF(N1058="základná",J1058,0)</f>
        <v>0</v>
      </c>
      <c r="BF1058" s="182">
        <f>IF(N1058="znížená",J1058,0)</f>
        <v>0</v>
      </c>
      <c r="BG1058" s="182">
        <f>IF(N1058="zákl. prenesená",J1058,0)</f>
        <v>0</v>
      </c>
      <c r="BH1058" s="182">
        <f>IF(N1058="zníž. prenesená",J1058,0)</f>
        <v>0</v>
      </c>
      <c r="BI1058" s="182">
        <f>IF(N1058="nulová",J1058,0)</f>
        <v>0</v>
      </c>
      <c r="BJ1058" s="18" t="s">
        <v>89</v>
      </c>
      <c r="BK1058" s="183">
        <f>ROUND(I1058*H1058,3)</f>
        <v>0</v>
      </c>
      <c r="BL1058" s="18" t="s">
        <v>264</v>
      </c>
      <c r="BM1058" s="181" t="s">
        <v>1435</v>
      </c>
    </row>
    <row r="1059" spans="1:65" s="14" customFormat="1" ht="11.25">
      <c r="B1059" s="192"/>
      <c r="D1059" s="185" t="s">
        <v>266</v>
      </c>
      <c r="E1059" s="193" t="s">
        <v>1</v>
      </c>
      <c r="F1059" s="194" t="s">
        <v>168</v>
      </c>
      <c r="H1059" s="195">
        <v>53.89</v>
      </c>
      <c r="I1059" s="196"/>
      <c r="L1059" s="192"/>
      <c r="M1059" s="197"/>
      <c r="N1059" s="198"/>
      <c r="O1059" s="198"/>
      <c r="P1059" s="198"/>
      <c r="Q1059" s="198"/>
      <c r="R1059" s="198"/>
      <c r="S1059" s="198"/>
      <c r="T1059" s="199"/>
      <c r="AT1059" s="193" t="s">
        <v>266</v>
      </c>
      <c r="AU1059" s="193" t="s">
        <v>89</v>
      </c>
      <c r="AV1059" s="14" t="s">
        <v>89</v>
      </c>
      <c r="AW1059" s="14" t="s">
        <v>29</v>
      </c>
      <c r="AX1059" s="14" t="s">
        <v>74</v>
      </c>
      <c r="AY1059" s="193" t="s">
        <v>258</v>
      </c>
    </row>
    <row r="1060" spans="1:65" s="15" customFormat="1" ht="11.25">
      <c r="B1060" s="200"/>
      <c r="D1060" s="185" t="s">
        <v>266</v>
      </c>
      <c r="E1060" s="201" t="s">
        <v>1</v>
      </c>
      <c r="F1060" s="202" t="s">
        <v>280</v>
      </c>
      <c r="H1060" s="203">
        <v>53.89</v>
      </c>
      <c r="I1060" s="204"/>
      <c r="L1060" s="200"/>
      <c r="M1060" s="205"/>
      <c r="N1060" s="206"/>
      <c r="O1060" s="206"/>
      <c r="P1060" s="206"/>
      <c r="Q1060" s="206"/>
      <c r="R1060" s="206"/>
      <c r="S1060" s="206"/>
      <c r="T1060" s="207"/>
      <c r="AT1060" s="201" t="s">
        <v>266</v>
      </c>
      <c r="AU1060" s="201" t="s">
        <v>89</v>
      </c>
      <c r="AV1060" s="15" t="s">
        <v>264</v>
      </c>
      <c r="AW1060" s="15" t="s">
        <v>29</v>
      </c>
      <c r="AX1060" s="15" t="s">
        <v>82</v>
      </c>
      <c r="AY1060" s="201" t="s">
        <v>258</v>
      </c>
    </row>
    <row r="1061" spans="1:65" s="2" customFormat="1" ht="24" customHeight="1">
      <c r="A1061" s="33"/>
      <c r="B1061" s="169"/>
      <c r="C1061" s="170" t="s">
        <v>1436</v>
      </c>
      <c r="D1061" s="170" t="s">
        <v>260</v>
      </c>
      <c r="E1061" s="171" t="s">
        <v>1437</v>
      </c>
      <c r="F1061" s="172" t="s">
        <v>1438</v>
      </c>
      <c r="G1061" s="173" t="s">
        <v>263</v>
      </c>
      <c r="H1061" s="174">
        <v>815.83799999999997</v>
      </c>
      <c r="I1061" s="175"/>
      <c r="J1061" s="174">
        <f>ROUND(I1061*H1061,3)</f>
        <v>0</v>
      </c>
      <c r="K1061" s="176"/>
      <c r="L1061" s="34"/>
      <c r="M1061" s="177" t="s">
        <v>1</v>
      </c>
      <c r="N1061" s="178" t="s">
        <v>40</v>
      </c>
      <c r="O1061" s="59"/>
      <c r="P1061" s="179">
        <f>O1061*H1061</f>
        <v>0</v>
      </c>
      <c r="Q1061" s="179">
        <v>0</v>
      </c>
      <c r="R1061" s="179">
        <f>Q1061*H1061</f>
        <v>0</v>
      </c>
      <c r="S1061" s="179">
        <v>0.01</v>
      </c>
      <c r="T1061" s="180">
        <f>S1061*H1061</f>
        <v>8.1583799999999993</v>
      </c>
      <c r="U1061" s="33"/>
      <c r="V1061" s="33"/>
      <c r="W1061" s="33"/>
      <c r="X1061" s="33"/>
      <c r="Y1061" s="33"/>
      <c r="Z1061" s="33"/>
      <c r="AA1061" s="33"/>
      <c r="AB1061" s="33"/>
      <c r="AC1061" s="33"/>
      <c r="AD1061" s="33"/>
      <c r="AE1061" s="33"/>
      <c r="AR1061" s="181" t="s">
        <v>264</v>
      </c>
      <c r="AT1061" s="181" t="s">
        <v>260</v>
      </c>
      <c r="AU1061" s="181" t="s">
        <v>89</v>
      </c>
      <c r="AY1061" s="18" t="s">
        <v>258</v>
      </c>
      <c r="BE1061" s="182">
        <f>IF(N1061="základná",J1061,0)</f>
        <v>0</v>
      </c>
      <c r="BF1061" s="182">
        <f>IF(N1061="znížená",J1061,0)</f>
        <v>0</v>
      </c>
      <c r="BG1061" s="182">
        <f>IF(N1061="zákl. prenesená",J1061,0)</f>
        <v>0</v>
      </c>
      <c r="BH1061" s="182">
        <f>IF(N1061="zníž. prenesená",J1061,0)</f>
        <v>0</v>
      </c>
      <c r="BI1061" s="182">
        <f>IF(N1061="nulová",J1061,0)</f>
        <v>0</v>
      </c>
      <c r="BJ1061" s="18" t="s">
        <v>89</v>
      </c>
      <c r="BK1061" s="183">
        <f>ROUND(I1061*H1061,3)</f>
        <v>0</v>
      </c>
      <c r="BL1061" s="18" t="s">
        <v>264</v>
      </c>
      <c r="BM1061" s="181" t="s">
        <v>1439</v>
      </c>
    </row>
    <row r="1062" spans="1:65" s="14" customFormat="1" ht="11.25">
      <c r="B1062" s="192"/>
      <c r="D1062" s="185" t="s">
        <v>266</v>
      </c>
      <c r="E1062" s="193" t="s">
        <v>1</v>
      </c>
      <c r="F1062" s="194" t="s">
        <v>170</v>
      </c>
      <c r="H1062" s="195">
        <v>709.24800000000005</v>
      </c>
      <c r="I1062" s="196"/>
      <c r="L1062" s="192"/>
      <c r="M1062" s="197"/>
      <c r="N1062" s="198"/>
      <c r="O1062" s="198"/>
      <c r="P1062" s="198"/>
      <c r="Q1062" s="198"/>
      <c r="R1062" s="198"/>
      <c r="S1062" s="198"/>
      <c r="T1062" s="199"/>
      <c r="AT1062" s="193" t="s">
        <v>266</v>
      </c>
      <c r="AU1062" s="193" t="s">
        <v>89</v>
      </c>
      <c r="AV1062" s="14" t="s">
        <v>89</v>
      </c>
      <c r="AW1062" s="14" t="s">
        <v>29</v>
      </c>
      <c r="AX1062" s="14" t="s">
        <v>74</v>
      </c>
      <c r="AY1062" s="193" t="s">
        <v>258</v>
      </c>
    </row>
    <row r="1063" spans="1:65" s="14" customFormat="1" ht="11.25">
      <c r="B1063" s="192"/>
      <c r="D1063" s="185" t="s">
        <v>266</v>
      </c>
      <c r="E1063" s="193" t="s">
        <v>1</v>
      </c>
      <c r="F1063" s="194" t="s">
        <v>174</v>
      </c>
      <c r="H1063" s="195">
        <v>106.59</v>
      </c>
      <c r="I1063" s="196"/>
      <c r="L1063" s="192"/>
      <c r="M1063" s="197"/>
      <c r="N1063" s="198"/>
      <c r="O1063" s="198"/>
      <c r="P1063" s="198"/>
      <c r="Q1063" s="198"/>
      <c r="R1063" s="198"/>
      <c r="S1063" s="198"/>
      <c r="T1063" s="199"/>
      <c r="AT1063" s="193" t="s">
        <v>266</v>
      </c>
      <c r="AU1063" s="193" t="s">
        <v>89</v>
      </c>
      <c r="AV1063" s="14" t="s">
        <v>89</v>
      </c>
      <c r="AW1063" s="14" t="s">
        <v>29</v>
      </c>
      <c r="AX1063" s="14" t="s">
        <v>74</v>
      </c>
      <c r="AY1063" s="193" t="s">
        <v>258</v>
      </c>
    </row>
    <row r="1064" spans="1:65" s="15" customFormat="1" ht="11.25">
      <c r="B1064" s="200"/>
      <c r="D1064" s="185" t="s">
        <v>266</v>
      </c>
      <c r="E1064" s="201" t="s">
        <v>1</v>
      </c>
      <c r="F1064" s="202" t="s">
        <v>280</v>
      </c>
      <c r="H1064" s="203">
        <v>815.83799999999997</v>
      </c>
      <c r="I1064" s="204"/>
      <c r="L1064" s="200"/>
      <c r="M1064" s="205"/>
      <c r="N1064" s="206"/>
      <c r="O1064" s="206"/>
      <c r="P1064" s="206"/>
      <c r="Q1064" s="206"/>
      <c r="R1064" s="206"/>
      <c r="S1064" s="206"/>
      <c r="T1064" s="207"/>
      <c r="AT1064" s="201" t="s">
        <v>266</v>
      </c>
      <c r="AU1064" s="201" t="s">
        <v>89</v>
      </c>
      <c r="AV1064" s="15" t="s">
        <v>264</v>
      </c>
      <c r="AW1064" s="15" t="s">
        <v>29</v>
      </c>
      <c r="AX1064" s="15" t="s">
        <v>82</v>
      </c>
      <c r="AY1064" s="201" t="s">
        <v>258</v>
      </c>
    </row>
    <row r="1065" spans="1:65" s="2" customFormat="1" ht="36" customHeight="1">
      <c r="A1065" s="33"/>
      <c r="B1065" s="169"/>
      <c r="C1065" s="170" t="s">
        <v>1440</v>
      </c>
      <c r="D1065" s="170" t="s">
        <v>260</v>
      </c>
      <c r="E1065" s="171" t="s">
        <v>1441</v>
      </c>
      <c r="F1065" s="172" t="s">
        <v>1442</v>
      </c>
      <c r="G1065" s="173" t="s">
        <v>263</v>
      </c>
      <c r="H1065" s="174">
        <v>38.253999999999998</v>
      </c>
      <c r="I1065" s="175"/>
      <c r="J1065" s="174">
        <f>ROUND(I1065*H1065,3)</f>
        <v>0</v>
      </c>
      <c r="K1065" s="176"/>
      <c r="L1065" s="34"/>
      <c r="M1065" s="177" t="s">
        <v>1</v>
      </c>
      <c r="N1065" s="178" t="s">
        <v>40</v>
      </c>
      <c r="O1065" s="59"/>
      <c r="P1065" s="179">
        <f>O1065*H1065</f>
        <v>0</v>
      </c>
      <c r="Q1065" s="179">
        <v>0</v>
      </c>
      <c r="R1065" s="179">
        <f>Q1065*H1065</f>
        <v>0</v>
      </c>
      <c r="S1065" s="179">
        <v>0.01</v>
      </c>
      <c r="T1065" s="180">
        <f>S1065*H1065</f>
        <v>0.38253999999999999</v>
      </c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R1065" s="181" t="s">
        <v>264</v>
      </c>
      <c r="AT1065" s="181" t="s">
        <v>260</v>
      </c>
      <c r="AU1065" s="181" t="s">
        <v>89</v>
      </c>
      <c r="AY1065" s="18" t="s">
        <v>258</v>
      </c>
      <c r="BE1065" s="182">
        <f>IF(N1065="základná",J1065,0)</f>
        <v>0</v>
      </c>
      <c r="BF1065" s="182">
        <f>IF(N1065="znížená",J1065,0)</f>
        <v>0</v>
      </c>
      <c r="BG1065" s="182">
        <f>IF(N1065="zákl. prenesená",J1065,0)</f>
        <v>0</v>
      </c>
      <c r="BH1065" s="182">
        <f>IF(N1065="zníž. prenesená",J1065,0)</f>
        <v>0</v>
      </c>
      <c r="BI1065" s="182">
        <f>IF(N1065="nulová",J1065,0)</f>
        <v>0</v>
      </c>
      <c r="BJ1065" s="18" t="s">
        <v>89</v>
      </c>
      <c r="BK1065" s="183">
        <f>ROUND(I1065*H1065,3)</f>
        <v>0</v>
      </c>
      <c r="BL1065" s="18" t="s">
        <v>264</v>
      </c>
      <c r="BM1065" s="181" t="s">
        <v>1443</v>
      </c>
    </row>
    <row r="1066" spans="1:65" s="14" customFormat="1" ht="11.25">
      <c r="B1066" s="192"/>
      <c r="D1066" s="185" t="s">
        <v>266</v>
      </c>
      <c r="E1066" s="193" t="s">
        <v>1</v>
      </c>
      <c r="F1066" s="194" t="s">
        <v>927</v>
      </c>
      <c r="H1066" s="195">
        <v>38.253999999999998</v>
      </c>
      <c r="I1066" s="196"/>
      <c r="L1066" s="192"/>
      <c r="M1066" s="197"/>
      <c r="N1066" s="198"/>
      <c r="O1066" s="198"/>
      <c r="P1066" s="198"/>
      <c r="Q1066" s="198"/>
      <c r="R1066" s="198"/>
      <c r="S1066" s="198"/>
      <c r="T1066" s="199"/>
      <c r="AT1066" s="193" t="s">
        <v>266</v>
      </c>
      <c r="AU1066" s="193" t="s">
        <v>89</v>
      </c>
      <c r="AV1066" s="14" t="s">
        <v>89</v>
      </c>
      <c r="AW1066" s="14" t="s">
        <v>29</v>
      </c>
      <c r="AX1066" s="14" t="s">
        <v>82</v>
      </c>
      <c r="AY1066" s="193" t="s">
        <v>258</v>
      </c>
    </row>
    <row r="1067" spans="1:65" s="2" customFormat="1" ht="36" customHeight="1">
      <c r="A1067" s="33"/>
      <c r="B1067" s="169"/>
      <c r="C1067" s="170" t="s">
        <v>1444</v>
      </c>
      <c r="D1067" s="170" t="s">
        <v>260</v>
      </c>
      <c r="E1067" s="171" t="s">
        <v>1445</v>
      </c>
      <c r="F1067" s="172" t="s">
        <v>1446</v>
      </c>
      <c r="G1067" s="173" t="s">
        <v>263</v>
      </c>
      <c r="H1067" s="174">
        <v>17.097999999999999</v>
      </c>
      <c r="I1067" s="175"/>
      <c r="J1067" s="174">
        <f>ROUND(I1067*H1067,3)</f>
        <v>0</v>
      </c>
      <c r="K1067" s="176"/>
      <c r="L1067" s="34"/>
      <c r="M1067" s="177" t="s">
        <v>1</v>
      </c>
      <c r="N1067" s="178" t="s">
        <v>40</v>
      </c>
      <c r="O1067" s="59"/>
      <c r="P1067" s="179">
        <f>O1067*H1067</f>
        <v>0</v>
      </c>
      <c r="Q1067" s="179">
        <v>0</v>
      </c>
      <c r="R1067" s="179">
        <f>Q1067*H1067</f>
        <v>0</v>
      </c>
      <c r="S1067" s="179">
        <v>6.8000000000000005E-2</v>
      </c>
      <c r="T1067" s="180">
        <f>S1067*H1067</f>
        <v>1.1626639999999999</v>
      </c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R1067" s="181" t="s">
        <v>264</v>
      </c>
      <c r="AT1067" s="181" t="s">
        <v>260</v>
      </c>
      <c r="AU1067" s="181" t="s">
        <v>89</v>
      </c>
      <c r="AY1067" s="18" t="s">
        <v>258</v>
      </c>
      <c r="BE1067" s="182">
        <f>IF(N1067="základná",J1067,0)</f>
        <v>0</v>
      </c>
      <c r="BF1067" s="182">
        <f>IF(N1067="znížená",J1067,0)</f>
        <v>0</v>
      </c>
      <c r="BG1067" s="182">
        <f>IF(N1067="zákl. prenesená",J1067,0)</f>
        <v>0</v>
      </c>
      <c r="BH1067" s="182">
        <f>IF(N1067="zníž. prenesená",J1067,0)</f>
        <v>0</v>
      </c>
      <c r="BI1067" s="182">
        <f>IF(N1067="nulová",J1067,0)</f>
        <v>0</v>
      </c>
      <c r="BJ1067" s="18" t="s">
        <v>89</v>
      </c>
      <c r="BK1067" s="183">
        <f>ROUND(I1067*H1067,3)</f>
        <v>0</v>
      </c>
      <c r="BL1067" s="18" t="s">
        <v>264</v>
      </c>
      <c r="BM1067" s="181" t="s">
        <v>1447</v>
      </c>
    </row>
    <row r="1068" spans="1:65" s="13" customFormat="1" ht="11.25">
      <c r="B1068" s="184"/>
      <c r="D1068" s="185" t="s">
        <v>266</v>
      </c>
      <c r="E1068" s="186" t="s">
        <v>1</v>
      </c>
      <c r="F1068" s="187" t="s">
        <v>1448</v>
      </c>
      <c r="H1068" s="186" t="s">
        <v>1</v>
      </c>
      <c r="I1068" s="188"/>
      <c r="L1068" s="184"/>
      <c r="M1068" s="189"/>
      <c r="N1068" s="190"/>
      <c r="O1068" s="190"/>
      <c r="P1068" s="190"/>
      <c r="Q1068" s="190"/>
      <c r="R1068" s="190"/>
      <c r="S1068" s="190"/>
      <c r="T1068" s="191"/>
      <c r="AT1068" s="186" t="s">
        <v>266</v>
      </c>
      <c r="AU1068" s="186" t="s">
        <v>89</v>
      </c>
      <c r="AV1068" s="13" t="s">
        <v>82</v>
      </c>
      <c r="AW1068" s="13" t="s">
        <v>29</v>
      </c>
      <c r="AX1068" s="13" t="s">
        <v>74</v>
      </c>
      <c r="AY1068" s="186" t="s">
        <v>258</v>
      </c>
    </row>
    <row r="1069" spans="1:65" s="14" customFormat="1" ht="11.25">
      <c r="B1069" s="192"/>
      <c r="D1069" s="185" t="s">
        <v>266</v>
      </c>
      <c r="E1069" s="193" t="s">
        <v>1</v>
      </c>
      <c r="F1069" s="194" t="s">
        <v>1449</v>
      </c>
      <c r="H1069" s="195">
        <v>3.3010000000000002</v>
      </c>
      <c r="I1069" s="196"/>
      <c r="L1069" s="192"/>
      <c r="M1069" s="197"/>
      <c r="N1069" s="198"/>
      <c r="O1069" s="198"/>
      <c r="P1069" s="198"/>
      <c r="Q1069" s="198"/>
      <c r="R1069" s="198"/>
      <c r="S1069" s="198"/>
      <c r="T1069" s="199"/>
      <c r="AT1069" s="193" t="s">
        <v>266</v>
      </c>
      <c r="AU1069" s="193" t="s">
        <v>89</v>
      </c>
      <c r="AV1069" s="14" t="s">
        <v>89</v>
      </c>
      <c r="AW1069" s="14" t="s">
        <v>29</v>
      </c>
      <c r="AX1069" s="14" t="s">
        <v>74</v>
      </c>
      <c r="AY1069" s="193" t="s">
        <v>258</v>
      </c>
    </row>
    <row r="1070" spans="1:65" s="14" customFormat="1" ht="11.25">
      <c r="B1070" s="192"/>
      <c r="D1070" s="185" t="s">
        <v>266</v>
      </c>
      <c r="E1070" s="193" t="s">
        <v>1</v>
      </c>
      <c r="F1070" s="194" t="s">
        <v>1450</v>
      </c>
      <c r="H1070" s="195">
        <v>4.7</v>
      </c>
      <c r="I1070" s="196"/>
      <c r="L1070" s="192"/>
      <c r="M1070" s="197"/>
      <c r="N1070" s="198"/>
      <c r="O1070" s="198"/>
      <c r="P1070" s="198"/>
      <c r="Q1070" s="198"/>
      <c r="R1070" s="198"/>
      <c r="S1070" s="198"/>
      <c r="T1070" s="199"/>
      <c r="AT1070" s="193" t="s">
        <v>266</v>
      </c>
      <c r="AU1070" s="193" t="s">
        <v>89</v>
      </c>
      <c r="AV1070" s="14" t="s">
        <v>89</v>
      </c>
      <c r="AW1070" s="14" t="s">
        <v>29</v>
      </c>
      <c r="AX1070" s="14" t="s">
        <v>74</v>
      </c>
      <c r="AY1070" s="193" t="s">
        <v>258</v>
      </c>
    </row>
    <row r="1071" spans="1:65" s="14" customFormat="1" ht="11.25">
      <c r="B1071" s="192"/>
      <c r="D1071" s="185" t="s">
        <v>266</v>
      </c>
      <c r="E1071" s="193" t="s">
        <v>1</v>
      </c>
      <c r="F1071" s="194" t="s">
        <v>1451</v>
      </c>
      <c r="H1071" s="195">
        <v>6.7329999999999997</v>
      </c>
      <c r="I1071" s="196"/>
      <c r="L1071" s="192"/>
      <c r="M1071" s="197"/>
      <c r="N1071" s="198"/>
      <c r="O1071" s="198"/>
      <c r="P1071" s="198"/>
      <c r="Q1071" s="198"/>
      <c r="R1071" s="198"/>
      <c r="S1071" s="198"/>
      <c r="T1071" s="199"/>
      <c r="AT1071" s="193" t="s">
        <v>266</v>
      </c>
      <c r="AU1071" s="193" t="s">
        <v>89</v>
      </c>
      <c r="AV1071" s="14" t="s">
        <v>89</v>
      </c>
      <c r="AW1071" s="14" t="s">
        <v>29</v>
      </c>
      <c r="AX1071" s="14" t="s">
        <v>74</v>
      </c>
      <c r="AY1071" s="193" t="s">
        <v>258</v>
      </c>
    </row>
    <row r="1072" spans="1:65" s="14" customFormat="1" ht="11.25">
      <c r="B1072" s="192"/>
      <c r="D1072" s="185" t="s">
        <v>266</v>
      </c>
      <c r="E1072" s="193" t="s">
        <v>1</v>
      </c>
      <c r="F1072" s="194" t="s">
        <v>1452</v>
      </c>
      <c r="H1072" s="195">
        <v>2.3639999999999999</v>
      </c>
      <c r="I1072" s="196"/>
      <c r="L1072" s="192"/>
      <c r="M1072" s="197"/>
      <c r="N1072" s="198"/>
      <c r="O1072" s="198"/>
      <c r="P1072" s="198"/>
      <c r="Q1072" s="198"/>
      <c r="R1072" s="198"/>
      <c r="S1072" s="198"/>
      <c r="T1072" s="199"/>
      <c r="AT1072" s="193" t="s">
        <v>266</v>
      </c>
      <c r="AU1072" s="193" t="s">
        <v>89</v>
      </c>
      <c r="AV1072" s="14" t="s">
        <v>89</v>
      </c>
      <c r="AW1072" s="14" t="s">
        <v>29</v>
      </c>
      <c r="AX1072" s="14" t="s">
        <v>74</v>
      </c>
      <c r="AY1072" s="193" t="s">
        <v>258</v>
      </c>
    </row>
    <row r="1073" spans="1:65" s="15" customFormat="1" ht="11.25">
      <c r="B1073" s="200"/>
      <c r="D1073" s="185" t="s">
        <v>266</v>
      </c>
      <c r="E1073" s="201" t="s">
        <v>1</v>
      </c>
      <c r="F1073" s="202" t="s">
        <v>280</v>
      </c>
      <c r="H1073" s="203">
        <v>17.097999999999999</v>
      </c>
      <c r="I1073" s="204"/>
      <c r="L1073" s="200"/>
      <c r="M1073" s="205"/>
      <c r="N1073" s="206"/>
      <c r="O1073" s="206"/>
      <c r="P1073" s="206"/>
      <c r="Q1073" s="206"/>
      <c r="R1073" s="206"/>
      <c r="S1073" s="206"/>
      <c r="T1073" s="207"/>
      <c r="AT1073" s="201" t="s">
        <v>266</v>
      </c>
      <c r="AU1073" s="201" t="s">
        <v>89</v>
      </c>
      <c r="AV1073" s="15" t="s">
        <v>264</v>
      </c>
      <c r="AW1073" s="15" t="s">
        <v>29</v>
      </c>
      <c r="AX1073" s="15" t="s">
        <v>82</v>
      </c>
      <c r="AY1073" s="201" t="s">
        <v>258</v>
      </c>
    </row>
    <row r="1074" spans="1:65" s="2" customFormat="1" ht="24" customHeight="1">
      <c r="A1074" s="33"/>
      <c r="B1074" s="169"/>
      <c r="C1074" s="170" t="s">
        <v>1453</v>
      </c>
      <c r="D1074" s="170" t="s">
        <v>260</v>
      </c>
      <c r="E1074" s="171" t="s">
        <v>1454</v>
      </c>
      <c r="F1074" s="172" t="s">
        <v>1455</v>
      </c>
      <c r="G1074" s="173" t="s">
        <v>323</v>
      </c>
      <c r="H1074" s="174">
        <v>87.349000000000004</v>
      </c>
      <c r="I1074" s="175"/>
      <c r="J1074" s="174">
        <f>ROUND(I1074*H1074,3)</f>
        <v>0</v>
      </c>
      <c r="K1074" s="176"/>
      <c r="L1074" s="34"/>
      <c r="M1074" s="177" t="s">
        <v>1</v>
      </c>
      <c r="N1074" s="178" t="s">
        <v>40</v>
      </c>
      <c r="O1074" s="59"/>
      <c r="P1074" s="179">
        <f>O1074*H1074</f>
        <v>0</v>
      </c>
      <c r="Q1074" s="179">
        <v>0</v>
      </c>
      <c r="R1074" s="179">
        <f>Q1074*H1074</f>
        <v>0</v>
      </c>
      <c r="S1074" s="179">
        <v>0</v>
      </c>
      <c r="T1074" s="180">
        <f>S1074*H1074</f>
        <v>0</v>
      </c>
      <c r="U1074" s="33"/>
      <c r="V1074" s="33"/>
      <c r="W1074" s="33"/>
      <c r="X1074" s="33"/>
      <c r="Y1074" s="33"/>
      <c r="Z1074" s="33"/>
      <c r="AA1074" s="33"/>
      <c r="AB1074" s="33"/>
      <c r="AC1074" s="33"/>
      <c r="AD1074" s="33"/>
      <c r="AE1074" s="33"/>
      <c r="AR1074" s="181" t="s">
        <v>264</v>
      </c>
      <c r="AT1074" s="181" t="s">
        <v>260</v>
      </c>
      <c r="AU1074" s="181" t="s">
        <v>89</v>
      </c>
      <c r="AY1074" s="18" t="s">
        <v>258</v>
      </c>
      <c r="BE1074" s="182">
        <f>IF(N1074="základná",J1074,0)</f>
        <v>0</v>
      </c>
      <c r="BF1074" s="182">
        <f>IF(N1074="znížená",J1074,0)</f>
        <v>0</v>
      </c>
      <c r="BG1074" s="182">
        <f>IF(N1074="zákl. prenesená",J1074,0)</f>
        <v>0</v>
      </c>
      <c r="BH1074" s="182">
        <f>IF(N1074="zníž. prenesená",J1074,0)</f>
        <v>0</v>
      </c>
      <c r="BI1074" s="182">
        <f>IF(N1074="nulová",J1074,0)</f>
        <v>0</v>
      </c>
      <c r="BJ1074" s="18" t="s">
        <v>89</v>
      </c>
      <c r="BK1074" s="183">
        <f>ROUND(I1074*H1074,3)</f>
        <v>0</v>
      </c>
      <c r="BL1074" s="18" t="s">
        <v>264</v>
      </c>
      <c r="BM1074" s="181" t="s">
        <v>1456</v>
      </c>
    </row>
    <row r="1075" spans="1:65" s="2" customFormat="1" ht="16.5" customHeight="1">
      <c r="A1075" s="33"/>
      <c r="B1075" s="169"/>
      <c r="C1075" s="170" t="s">
        <v>1457</v>
      </c>
      <c r="D1075" s="170" t="s">
        <v>260</v>
      </c>
      <c r="E1075" s="171" t="s">
        <v>1458</v>
      </c>
      <c r="F1075" s="172" t="s">
        <v>1459</v>
      </c>
      <c r="G1075" s="173" t="s">
        <v>323</v>
      </c>
      <c r="H1075" s="174">
        <v>87.349000000000004</v>
      </c>
      <c r="I1075" s="175"/>
      <c r="J1075" s="174">
        <f>ROUND(I1075*H1075,3)</f>
        <v>0</v>
      </c>
      <c r="K1075" s="176"/>
      <c r="L1075" s="34"/>
      <c r="M1075" s="177" t="s">
        <v>1</v>
      </c>
      <c r="N1075" s="178" t="s">
        <v>40</v>
      </c>
      <c r="O1075" s="59"/>
      <c r="P1075" s="179">
        <f>O1075*H1075</f>
        <v>0</v>
      </c>
      <c r="Q1075" s="179">
        <v>0</v>
      </c>
      <c r="R1075" s="179">
        <f>Q1075*H1075</f>
        <v>0</v>
      </c>
      <c r="S1075" s="179">
        <v>0</v>
      </c>
      <c r="T1075" s="180">
        <f>S1075*H1075</f>
        <v>0</v>
      </c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R1075" s="181" t="s">
        <v>264</v>
      </c>
      <c r="AT1075" s="181" t="s">
        <v>260</v>
      </c>
      <c r="AU1075" s="181" t="s">
        <v>89</v>
      </c>
      <c r="AY1075" s="18" t="s">
        <v>258</v>
      </c>
      <c r="BE1075" s="182">
        <f>IF(N1075="základná",J1075,0)</f>
        <v>0</v>
      </c>
      <c r="BF1075" s="182">
        <f>IF(N1075="znížená",J1075,0)</f>
        <v>0</v>
      </c>
      <c r="BG1075" s="182">
        <f>IF(N1075="zákl. prenesená",J1075,0)</f>
        <v>0</v>
      </c>
      <c r="BH1075" s="182">
        <f>IF(N1075="zníž. prenesená",J1075,0)</f>
        <v>0</v>
      </c>
      <c r="BI1075" s="182">
        <f>IF(N1075="nulová",J1075,0)</f>
        <v>0</v>
      </c>
      <c r="BJ1075" s="18" t="s">
        <v>89</v>
      </c>
      <c r="BK1075" s="183">
        <f>ROUND(I1075*H1075,3)</f>
        <v>0</v>
      </c>
      <c r="BL1075" s="18" t="s">
        <v>264</v>
      </c>
      <c r="BM1075" s="181" t="s">
        <v>1460</v>
      </c>
    </row>
    <row r="1076" spans="1:65" s="2" customFormat="1" ht="24" customHeight="1">
      <c r="A1076" s="33"/>
      <c r="B1076" s="169"/>
      <c r="C1076" s="170" t="s">
        <v>1461</v>
      </c>
      <c r="D1076" s="170" t="s">
        <v>260</v>
      </c>
      <c r="E1076" s="171" t="s">
        <v>1462</v>
      </c>
      <c r="F1076" s="172" t="s">
        <v>1463</v>
      </c>
      <c r="G1076" s="173" t="s">
        <v>323</v>
      </c>
      <c r="H1076" s="174">
        <v>1222.886</v>
      </c>
      <c r="I1076" s="175"/>
      <c r="J1076" s="174">
        <f>ROUND(I1076*H1076,3)</f>
        <v>0</v>
      </c>
      <c r="K1076" s="176"/>
      <c r="L1076" s="34"/>
      <c r="M1076" s="177" t="s">
        <v>1</v>
      </c>
      <c r="N1076" s="178" t="s">
        <v>40</v>
      </c>
      <c r="O1076" s="59"/>
      <c r="P1076" s="179">
        <f>O1076*H1076</f>
        <v>0</v>
      </c>
      <c r="Q1076" s="179">
        <v>0</v>
      </c>
      <c r="R1076" s="179">
        <f>Q1076*H1076</f>
        <v>0</v>
      </c>
      <c r="S1076" s="179">
        <v>0</v>
      </c>
      <c r="T1076" s="180">
        <f>S1076*H1076</f>
        <v>0</v>
      </c>
      <c r="U1076" s="33"/>
      <c r="V1076" s="33"/>
      <c r="W1076" s="33"/>
      <c r="X1076" s="33"/>
      <c r="Y1076" s="33"/>
      <c r="Z1076" s="33"/>
      <c r="AA1076" s="33"/>
      <c r="AB1076" s="33"/>
      <c r="AC1076" s="33"/>
      <c r="AD1076" s="33"/>
      <c r="AE1076" s="33"/>
      <c r="AR1076" s="181" t="s">
        <v>264</v>
      </c>
      <c r="AT1076" s="181" t="s">
        <v>260</v>
      </c>
      <c r="AU1076" s="181" t="s">
        <v>89</v>
      </c>
      <c r="AY1076" s="18" t="s">
        <v>258</v>
      </c>
      <c r="BE1076" s="182">
        <f>IF(N1076="základná",J1076,0)</f>
        <v>0</v>
      </c>
      <c r="BF1076" s="182">
        <f>IF(N1076="znížená",J1076,0)</f>
        <v>0</v>
      </c>
      <c r="BG1076" s="182">
        <f>IF(N1076="zákl. prenesená",J1076,0)</f>
        <v>0</v>
      </c>
      <c r="BH1076" s="182">
        <f>IF(N1076="zníž. prenesená",J1076,0)</f>
        <v>0</v>
      </c>
      <c r="BI1076" s="182">
        <f>IF(N1076="nulová",J1076,0)</f>
        <v>0</v>
      </c>
      <c r="BJ1076" s="18" t="s">
        <v>89</v>
      </c>
      <c r="BK1076" s="183">
        <f>ROUND(I1076*H1076,3)</f>
        <v>0</v>
      </c>
      <c r="BL1076" s="18" t="s">
        <v>264</v>
      </c>
      <c r="BM1076" s="181" t="s">
        <v>1464</v>
      </c>
    </row>
    <row r="1077" spans="1:65" s="14" customFormat="1" ht="11.25">
      <c r="B1077" s="192"/>
      <c r="D1077" s="185" t="s">
        <v>266</v>
      </c>
      <c r="F1077" s="194" t="s">
        <v>1465</v>
      </c>
      <c r="H1077" s="195">
        <v>1222.886</v>
      </c>
      <c r="I1077" s="196"/>
      <c r="L1077" s="192"/>
      <c r="M1077" s="197"/>
      <c r="N1077" s="198"/>
      <c r="O1077" s="198"/>
      <c r="P1077" s="198"/>
      <c r="Q1077" s="198"/>
      <c r="R1077" s="198"/>
      <c r="S1077" s="198"/>
      <c r="T1077" s="199"/>
      <c r="AT1077" s="193" t="s">
        <v>266</v>
      </c>
      <c r="AU1077" s="193" t="s">
        <v>89</v>
      </c>
      <c r="AV1077" s="14" t="s">
        <v>89</v>
      </c>
      <c r="AW1077" s="14" t="s">
        <v>3</v>
      </c>
      <c r="AX1077" s="14" t="s">
        <v>82</v>
      </c>
      <c r="AY1077" s="193" t="s">
        <v>258</v>
      </c>
    </row>
    <row r="1078" spans="1:65" s="2" customFormat="1" ht="24" customHeight="1">
      <c r="A1078" s="33"/>
      <c r="B1078" s="169"/>
      <c r="C1078" s="170" t="s">
        <v>1466</v>
      </c>
      <c r="D1078" s="170" t="s">
        <v>260</v>
      </c>
      <c r="E1078" s="171" t="s">
        <v>1467</v>
      </c>
      <c r="F1078" s="172" t="s">
        <v>1468</v>
      </c>
      <c r="G1078" s="173" t="s">
        <v>323</v>
      </c>
      <c r="H1078" s="174">
        <v>87.349000000000004</v>
      </c>
      <c r="I1078" s="175"/>
      <c r="J1078" s="174">
        <f>ROUND(I1078*H1078,3)</f>
        <v>0</v>
      </c>
      <c r="K1078" s="176"/>
      <c r="L1078" s="34"/>
      <c r="M1078" s="177" t="s">
        <v>1</v>
      </c>
      <c r="N1078" s="178" t="s">
        <v>40</v>
      </c>
      <c r="O1078" s="59"/>
      <c r="P1078" s="179">
        <f>O1078*H1078</f>
        <v>0</v>
      </c>
      <c r="Q1078" s="179">
        <v>0</v>
      </c>
      <c r="R1078" s="179">
        <f>Q1078*H1078</f>
        <v>0</v>
      </c>
      <c r="S1078" s="179">
        <v>0</v>
      </c>
      <c r="T1078" s="180">
        <f>S1078*H1078</f>
        <v>0</v>
      </c>
      <c r="U1078" s="33"/>
      <c r="V1078" s="33"/>
      <c r="W1078" s="33"/>
      <c r="X1078" s="33"/>
      <c r="Y1078" s="33"/>
      <c r="Z1078" s="33"/>
      <c r="AA1078" s="33"/>
      <c r="AB1078" s="33"/>
      <c r="AC1078" s="33"/>
      <c r="AD1078" s="33"/>
      <c r="AE1078" s="33"/>
      <c r="AR1078" s="181" t="s">
        <v>264</v>
      </c>
      <c r="AT1078" s="181" t="s">
        <v>260</v>
      </c>
      <c r="AU1078" s="181" t="s">
        <v>89</v>
      </c>
      <c r="AY1078" s="18" t="s">
        <v>258</v>
      </c>
      <c r="BE1078" s="182">
        <f>IF(N1078="základná",J1078,0)</f>
        <v>0</v>
      </c>
      <c r="BF1078" s="182">
        <f>IF(N1078="znížená",J1078,0)</f>
        <v>0</v>
      </c>
      <c r="BG1078" s="182">
        <f>IF(N1078="zákl. prenesená",J1078,0)</f>
        <v>0</v>
      </c>
      <c r="BH1078" s="182">
        <f>IF(N1078="zníž. prenesená",J1078,0)</f>
        <v>0</v>
      </c>
      <c r="BI1078" s="182">
        <f>IF(N1078="nulová",J1078,0)</f>
        <v>0</v>
      </c>
      <c r="BJ1078" s="18" t="s">
        <v>89</v>
      </c>
      <c r="BK1078" s="183">
        <f>ROUND(I1078*H1078,3)</f>
        <v>0</v>
      </c>
      <c r="BL1078" s="18" t="s">
        <v>264</v>
      </c>
      <c r="BM1078" s="181" t="s">
        <v>1469</v>
      </c>
    </row>
    <row r="1079" spans="1:65" s="2" customFormat="1" ht="24" customHeight="1">
      <c r="A1079" s="33"/>
      <c r="B1079" s="169"/>
      <c r="C1079" s="170" t="s">
        <v>1470</v>
      </c>
      <c r="D1079" s="170" t="s">
        <v>260</v>
      </c>
      <c r="E1079" s="171" t="s">
        <v>1471</v>
      </c>
      <c r="F1079" s="172" t="s">
        <v>1472</v>
      </c>
      <c r="G1079" s="173" t="s">
        <v>323</v>
      </c>
      <c r="H1079" s="174">
        <v>349.39600000000002</v>
      </c>
      <c r="I1079" s="175"/>
      <c r="J1079" s="174">
        <f>ROUND(I1079*H1079,3)</f>
        <v>0</v>
      </c>
      <c r="K1079" s="176"/>
      <c r="L1079" s="34"/>
      <c r="M1079" s="177" t="s">
        <v>1</v>
      </c>
      <c r="N1079" s="178" t="s">
        <v>40</v>
      </c>
      <c r="O1079" s="59"/>
      <c r="P1079" s="179">
        <f>O1079*H1079</f>
        <v>0</v>
      </c>
      <c r="Q1079" s="179">
        <v>0</v>
      </c>
      <c r="R1079" s="179">
        <f>Q1079*H1079</f>
        <v>0</v>
      </c>
      <c r="S1079" s="179">
        <v>0</v>
      </c>
      <c r="T1079" s="180">
        <f>S1079*H1079</f>
        <v>0</v>
      </c>
      <c r="U1079" s="33"/>
      <c r="V1079" s="33"/>
      <c r="W1079" s="33"/>
      <c r="X1079" s="33"/>
      <c r="Y1079" s="33"/>
      <c r="Z1079" s="33"/>
      <c r="AA1079" s="33"/>
      <c r="AB1079" s="33"/>
      <c r="AC1079" s="33"/>
      <c r="AD1079" s="33"/>
      <c r="AE1079" s="33"/>
      <c r="AR1079" s="181" t="s">
        <v>264</v>
      </c>
      <c r="AT1079" s="181" t="s">
        <v>260</v>
      </c>
      <c r="AU1079" s="181" t="s">
        <v>89</v>
      </c>
      <c r="AY1079" s="18" t="s">
        <v>258</v>
      </c>
      <c r="BE1079" s="182">
        <f>IF(N1079="základná",J1079,0)</f>
        <v>0</v>
      </c>
      <c r="BF1079" s="182">
        <f>IF(N1079="znížená",J1079,0)</f>
        <v>0</v>
      </c>
      <c r="BG1079" s="182">
        <f>IF(N1079="zákl. prenesená",J1079,0)</f>
        <v>0</v>
      </c>
      <c r="BH1079" s="182">
        <f>IF(N1079="zníž. prenesená",J1079,0)</f>
        <v>0</v>
      </c>
      <c r="BI1079" s="182">
        <f>IF(N1079="nulová",J1079,0)</f>
        <v>0</v>
      </c>
      <c r="BJ1079" s="18" t="s">
        <v>89</v>
      </c>
      <c r="BK1079" s="183">
        <f>ROUND(I1079*H1079,3)</f>
        <v>0</v>
      </c>
      <c r="BL1079" s="18" t="s">
        <v>264</v>
      </c>
      <c r="BM1079" s="181" t="s">
        <v>1473</v>
      </c>
    </row>
    <row r="1080" spans="1:65" s="14" customFormat="1" ht="11.25">
      <c r="B1080" s="192"/>
      <c r="D1080" s="185" t="s">
        <v>266</v>
      </c>
      <c r="F1080" s="194" t="s">
        <v>1474</v>
      </c>
      <c r="H1080" s="195">
        <v>349.39600000000002</v>
      </c>
      <c r="I1080" s="196"/>
      <c r="L1080" s="192"/>
      <c r="M1080" s="197"/>
      <c r="N1080" s="198"/>
      <c r="O1080" s="198"/>
      <c r="P1080" s="198"/>
      <c r="Q1080" s="198"/>
      <c r="R1080" s="198"/>
      <c r="S1080" s="198"/>
      <c r="T1080" s="199"/>
      <c r="AT1080" s="193" t="s">
        <v>266</v>
      </c>
      <c r="AU1080" s="193" t="s">
        <v>89</v>
      </c>
      <c r="AV1080" s="14" t="s">
        <v>89</v>
      </c>
      <c r="AW1080" s="14" t="s">
        <v>3</v>
      </c>
      <c r="AX1080" s="14" t="s">
        <v>82</v>
      </c>
      <c r="AY1080" s="193" t="s">
        <v>258</v>
      </c>
    </row>
    <row r="1081" spans="1:65" s="2" customFormat="1" ht="24" customHeight="1">
      <c r="A1081" s="33"/>
      <c r="B1081" s="169"/>
      <c r="C1081" s="170" t="s">
        <v>1475</v>
      </c>
      <c r="D1081" s="170" t="s">
        <v>260</v>
      </c>
      <c r="E1081" s="171" t="s">
        <v>1476</v>
      </c>
      <c r="F1081" s="172" t="s">
        <v>1477</v>
      </c>
      <c r="G1081" s="173" t="s">
        <v>323</v>
      </c>
      <c r="H1081" s="174">
        <v>87.349000000000004</v>
      </c>
      <c r="I1081" s="175"/>
      <c r="J1081" s="174">
        <f>ROUND(I1081*H1081,3)</f>
        <v>0</v>
      </c>
      <c r="K1081" s="176"/>
      <c r="L1081" s="34"/>
      <c r="M1081" s="177" t="s">
        <v>1</v>
      </c>
      <c r="N1081" s="178" t="s">
        <v>40</v>
      </c>
      <c r="O1081" s="59"/>
      <c r="P1081" s="179">
        <f>O1081*H1081</f>
        <v>0</v>
      </c>
      <c r="Q1081" s="179">
        <v>0</v>
      </c>
      <c r="R1081" s="179">
        <f>Q1081*H1081</f>
        <v>0</v>
      </c>
      <c r="S1081" s="179">
        <v>0</v>
      </c>
      <c r="T1081" s="180">
        <f>S1081*H1081</f>
        <v>0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181" t="s">
        <v>264</v>
      </c>
      <c r="AT1081" s="181" t="s">
        <v>260</v>
      </c>
      <c r="AU1081" s="181" t="s">
        <v>89</v>
      </c>
      <c r="AY1081" s="18" t="s">
        <v>258</v>
      </c>
      <c r="BE1081" s="182">
        <f>IF(N1081="základná",J1081,0)</f>
        <v>0</v>
      </c>
      <c r="BF1081" s="182">
        <f>IF(N1081="znížená",J1081,0)</f>
        <v>0</v>
      </c>
      <c r="BG1081" s="182">
        <f>IF(N1081="zákl. prenesená",J1081,0)</f>
        <v>0</v>
      </c>
      <c r="BH1081" s="182">
        <f>IF(N1081="zníž. prenesená",J1081,0)</f>
        <v>0</v>
      </c>
      <c r="BI1081" s="182">
        <f>IF(N1081="nulová",J1081,0)</f>
        <v>0</v>
      </c>
      <c r="BJ1081" s="18" t="s">
        <v>89</v>
      </c>
      <c r="BK1081" s="183">
        <f>ROUND(I1081*H1081,3)</f>
        <v>0</v>
      </c>
      <c r="BL1081" s="18" t="s">
        <v>264</v>
      </c>
      <c r="BM1081" s="181" t="s">
        <v>1478</v>
      </c>
    </row>
    <row r="1082" spans="1:65" s="12" customFormat="1" ht="22.9" customHeight="1">
      <c r="B1082" s="156"/>
      <c r="D1082" s="157" t="s">
        <v>73</v>
      </c>
      <c r="E1082" s="167" t="s">
        <v>996</v>
      </c>
      <c r="F1082" s="167" t="s">
        <v>1479</v>
      </c>
      <c r="I1082" s="159"/>
      <c r="J1082" s="168">
        <f>BK1082</f>
        <v>0</v>
      </c>
      <c r="L1082" s="156"/>
      <c r="M1082" s="161"/>
      <c r="N1082" s="162"/>
      <c r="O1082" s="162"/>
      <c r="P1082" s="163">
        <f>P1083</f>
        <v>0</v>
      </c>
      <c r="Q1082" s="162"/>
      <c r="R1082" s="163">
        <f>R1083</f>
        <v>0</v>
      </c>
      <c r="S1082" s="162"/>
      <c r="T1082" s="164">
        <f>T1083</f>
        <v>0</v>
      </c>
      <c r="AR1082" s="157" t="s">
        <v>82</v>
      </c>
      <c r="AT1082" s="165" t="s">
        <v>73</v>
      </c>
      <c r="AU1082" s="165" t="s">
        <v>82</v>
      </c>
      <c r="AY1082" s="157" t="s">
        <v>258</v>
      </c>
      <c r="BK1082" s="166">
        <f>BK1083</f>
        <v>0</v>
      </c>
    </row>
    <row r="1083" spans="1:65" s="2" customFormat="1" ht="24" customHeight="1">
      <c r="A1083" s="33"/>
      <c r="B1083" s="169"/>
      <c r="C1083" s="170" t="s">
        <v>1480</v>
      </c>
      <c r="D1083" s="170" t="s">
        <v>260</v>
      </c>
      <c r="E1083" s="171" t="s">
        <v>1481</v>
      </c>
      <c r="F1083" s="172" t="s">
        <v>1482</v>
      </c>
      <c r="G1083" s="173" t="s">
        <v>323</v>
      </c>
      <c r="H1083" s="174">
        <v>107.464</v>
      </c>
      <c r="I1083" s="175"/>
      <c r="J1083" s="174">
        <f>ROUND(I1083*H1083,3)</f>
        <v>0</v>
      </c>
      <c r="K1083" s="176"/>
      <c r="L1083" s="34"/>
      <c r="M1083" s="177" t="s">
        <v>1</v>
      </c>
      <c r="N1083" s="178" t="s">
        <v>40</v>
      </c>
      <c r="O1083" s="59"/>
      <c r="P1083" s="179">
        <f>O1083*H1083</f>
        <v>0</v>
      </c>
      <c r="Q1083" s="179">
        <v>0</v>
      </c>
      <c r="R1083" s="179">
        <f>Q1083*H1083</f>
        <v>0</v>
      </c>
      <c r="S1083" s="179">
        <v>0</v>
      </c>
      <c r="T1083" s="180">
        <f>S1083*H1083</f>
        <v>0</v>
      </c>
      <c r="U1083" s="33"/>
      <c r="V1083" s="33"/>
      <c r="W1083" s="33"/>
      <c r="X1083" s="33"/>
      <c r="Y1083" s="33"/>
      <c r="Z1083" s="33"/>
      <c r="AA1083" s="33"/>
      <c r="AB1083" s="33"/>
      <c r="AC1083" s="33"/>
      <c r="AD1083" s="33"/>
      <c r="AE1083" s="33"/>
      <c r="AR1083" s="181" t="s">
        <v>264</v>
      </c>
      <c r="AT1083" s="181" t="s">
        <v>260</v>
      </c>
      <c r="AU1083" s="181" t="s">
        <v>89</v>
      </c>
      <c r="AY1083" s="18" t="s">
        <v>258</v>
      </c>
      <c r="BE1083" s="182">
        <f>IF(N1083="základná",J1083,0)</f>
        <v>0</v>
      </c>
      <c r="BF1083" s="182">
        <f>IF(N1083="znížená",J1083,0)</f>
        <v>0</v>
      </c>
      <c r="BG1083" s="182">
        <f>IF(N1083="zákl. prenesená",J1083,0)</f>
        <v>0</v>
      </c>
      <c r="BH1083" s="182">
        <f>IF(N1083="zníž. prenesená",J1083,0)</f>
        <v>0</v>
      </c>
      <c r="BI1083" s="182">
        <f>IF(N1083="nulová",J1083,0)</f>
        <v>0</v>
      </c>
      <c r="BJ1083" s="18" t="s">
        <v>89</v>
      </c>
      <c r="BK1083" s="183">
        <f>ROUND(I1083*H1083,3)</f>
        <v>0</v>
      </c>
      <c r="BL1083" s="18" t="s">
        <v>264</v>
      </c>
      <c r="BM1083" s="181" t="s">
        <v>1483</v>
      </c>
    </row>
    <row r="1084" spans="1:65" s="12" customFormat="1" ht="25.9" customHeight="1">
      <c r="B1084" s="156"/>
      <c r="D1084" s="157" t="s">
        <v>73</v>
      </c>
      <c r="E1084" s="158" t="s">
        <v>1484</v>
      </c>
      <c r="F1084" s="158" t="s">
        <v>1485</v>
      </c>
      <c r="I1084" s="159"/>
      <c r="J1084" s="160">
        <f>BK1084</f>
        <v>0</v>
      </c>
      <c r="L1084" s="156"/>
      <c r="M1084" s="161"/>
      <c r="N1084" s="162"/>
      <c r="O1084" s="162"/>
      <c r="P1084" s="163">
        <f>P1085+P1096+P1100+P1153+P1159+P1169+P1233+P1318+P1334+P1347+P1438+P1483+P1563+P1620+P1645+P1652+P1700+P1775</f>
        <v>0</v>
      </c>
      <c r="Q1084" s="162"/>
      <c r="R1084" s="163">
        <f>R1085+R1096+R1100+R1153+R1159+R1169+R1233+R1318+R1334+R1347+R1438+R1483+R1563+R1620+R1645+R1652+R1700+R1775</f>
        <v>22.122836570000004</v>
      </c>
      <c r="S1084" s="162"/>
      <c r="T1084" s="164">
        <f>T1085+T1096+T1100+T1153+T1159+T1169+T1233+T1318+T1334+T1347+T1438+T1483+T1563+T1620+T1645+T1652+T1700+T1775</f>
        <v>2.6878989999999998</v>
      </c>
      <c r="AR1084" s="157" t="s">
        <v>89</v>
      </c>
      <c r="AT1084" s="165" t="s">
        <v>73</v>
      </c>
      <c r="AU1084" s="165" t="s">
        <v>74</v>
      </c>
      <c r="AY1084" s="157" t="s">
        <v>258</v>
      </c>
      <c r="BK1084" s="166">
        <f>BK1085+BK1096+BK1100+BK1153+BK1159+BK1169+BK1233+BK1318+BK1334+BK1347+BK1438+BK1483+BK1563+BK1620+BK1645+BK1652+BK1700+BK1775</f>
        <v>0</v>
      </c>
    </row>
    <row r="1085" spans="1:65" s="12" customFormat="1" ht="22.9" customHeight="1">
      <c r="B1085" s="156"/>
      <c r="D1085" s="157" t="s">
        <v>73</v>
      </c>
      <c r="E1085" s="167" t="s">
        <v>1486</v>
      </c>
      <c r="F1085" s="167" t="s">
        <v>1487</v>
      </c>
      <c r="I1085" s="159"/>
      <c r="J1085" s="168">
        <f>BK1085</f>
        <v>0</v>
      </c>
      <c r="L1085" s="156"/>
      <c r="M1085" s="161"/>
      <c r="N1085" s="162"/>
      <c r="O1085" s="162"/>
      <c r="P1085" s="163">
        <f>SUM(P1086:P1095)</f>
        <v>0</v>
      </c>
      <c r="Q1085" s="162"/>
      <c r="R1085" s="163">
        <f>SUM(R1086:R1095)</f>
        <v>6.2778999999999988E-2</v>
      </c>
      <c r="S1085" s="162"/>
      <c r="T1085" s="164">
        <f>SUM(T1086:T1095)</f>
        <v>0</v>
      </c>
      <c r="AR1085" s="157" t="s">
        <v>89</v>
      </c>
      <c r="AT1085" s="165" t="s">
        <v>73</v>
      </c>
      <c r="AU1085" s="165" t="s">
        <v>82</v>
      </c>
      <c r="AY1085" s="157" t="s">
        <v>258</v>
      </c>
      <c r="BK1085" s="166">
        <f>SUM(BK1086:BK1095)</f>
        <v>0</v>
      </c>
    </row>
    <row r="1086" spans="1:65" s="2" customFormat="1" ht="24" customHeight="1">
      <c r="A1086" s="33"/>
      <c r="B1086" s="169"/>
      <c r="C1086" s="170" t="s">
        <v>1488</v>
      </c>
      <c r="D1086" s="170" t="s">
        <v>260</v>
      </c>
      <c r="E1086" s="171" t="s">
        <v>1489</v>
      </c>
      <c r="F1086" s="172" t="s">
        <v>1490</v>
      </c>
      <c r="G1086" s="173" t="s">
        <v>263</v>
      </c>
      <c r="H1086" s="174">
        <v>5.0579999999999998</v>
      </c>
      <c r="I1086" s="175"/>
      <c r="J1086" s="174">
        <f>ROUND(I1086*H1086,3)</f>
        <v>0</v>
      </c>
      <c r="K1086" s="176"/>
      <c r="L1086" s="34"/>
      <c r="M1086" s="177" t="s">
        <v>1</v>
      </c>
      <c r="N1086" s="178" t="s">
        <v>40</v>
      </c>
      <c r="O1086" s="59"/>
      <c r="P1086" s="179">
        <f>O1086*H1086</f>
        <v>0</v>
      </c>
      <c r="Q1086" s="179">
        <v>0</v>
      </c>
      <c r="R1086" s="179">
        <f>Q1086*H1086</f>
        <v>0</v>
      </c>
      <c r="S1086" s="179">
        <v>0</v>
      </c>
      <c r="T1086" s="180">
        <f>S1086*H1086</f>
        <v>0</v>
      </c>
      <c r="U1086" s="33"/>
      <c r="V1086" s="33"/>
      <c r="W1086" s="33"/>
      <c r="X1086" s="33"/>
      <c r="Y1086" s="33"/>
      <c r="Z1086" s="33"/>
      <c r="AA1086" s="33"/>
      <c r="AB1086" s="33"/>
      <c r="AC1086" s="33"/>
      <c r="AD1086" s="33"/>
      <c r="AE1086" s="33"/>
      <c r="AR1086" s="181" t="s">
        <v>351</v>
      </c>
      <c r="AT1086" s="181" t="s">
        <v>260</v>
      </c>
      <c r="AU1086" s="181" t="s">
        <v>89</v>
      </c>
      <c r="AY1086" s="18" t="s">
        <v>258</v>
      </c>
      <c r="BE1086" s="182">
        <f>IF(N1086="základná",J1086,0)</f>
        <v>0</v>
      </c>
      <c r="BF1086" s="182">
        <f>IF(N1086="znížená",J1086,0)</f>
        <v>0</v>
      </c>
      <c r="BG1086" s="182">
        <f>IF(N1086="zákl. prenesená",J1086,0)</f>
        <v>0</v>
      </c>
      <c r="BH1086" s="182">
        <f>IF(N1086="zníž. prenesená",J1086,0)</f>
        <v>0</v>
      </c>
      <c r="BI1086" s="182">
        <f>IF(N1086="nulová",J1086,0)</f>
        <v>0</v>
      </c>
      <c r="BJ1086" s="18" t="s">
        <v>89</v>
      </c>
      <c r="BK1086" s="183">
        <f>ROUND(I1086*H1086,3)</f>
        <v>0</v>
      </c>
      <c r="BL1086" s="18" t="s">
        <v>351</v>
      </c>
      <c r="BM1086" s="181" t="s">
        <v>1491</v>
      </c>
    </row>
    <row r="1087" spans="1:65" s="2" customFormat="1" ht="24" customHeight="1">
      <c r="A1087" s="33"/>
      <c r="B1087" s="169"/>
      <c r="C1087" s="208" t="s">
        <v>1492</v>
      </c>
      <c r="D1087" s="208" t="s">
        <v>394</v>
      </c>
      <c r="E1087" s="209" t="s">
        <v>1493</v>
      </c>
      <c r="F1087" s="210" t="s">
        <v>1494</v>
      </c>
      <c r="G1087" s="211" t="s">
        <v>1023</v>
      </c>
      <c r="H1087" s="212">
        <v>9.1039999999999992</v>
      </c>
      <c r="I1087" s="213"/>
      <c r="J1087" s="212">
        <f>ROUND(I1087*H1087,3)</f>
        <v>0</v>
      </c>
      <c r="K1087" s="214"/>
      <c r="L1087" s="215"/>
      <c r="M1087" s="216" t="s">
        <v>1</v>
      </c>
      <c r="N1087" s="217" t="s">
        <v>40</v>
      </c>
      <c r="O1087" s="59"/>
      <c r="P1087" s="179">
        <f>O1087*H1087</f>
        <v>0</v>
      </c>
      <c r="Q1087" s="179">
        <v>1E-3</v>
      </c>
      <c r="R1087" s="179">
        <f>Q1087*H1087</f>
        <v>9.1039999999999992E-3</v>
      </c>
      <c r="S1087" s="179">
        <v>0</v>
      </c>
      <c r="T1087" s="180">
        <f>S1087*H1087</f>
        <v>0</v>
      </c>
      <c r="U1087" s="33"/>
      <c r="V1087" s="33"/>
      <c r="W1087" s="33"/>
      <c r="X1087" s="33"/>
      <c r="Y1087" s="33"/>
      <c r="Z1087" s="33"/>
      <c r="AA1087" s="33"/>
      <c r="AB1087" s="33"/>
      <c r="AC1087" s="33"/>
      <c r="AD1087" s="33"/>
      <c r="AE1087" s="33"/>
      <c r="AR1087" s="181" t="s">
        <v>445</v>
      </c>
      <c r="AT1087" s="181" t="s">
        <v>394</v>
      </c>
      <c r="AU1087" s="181" t="s">
        <v>89</v>
      </c>
      <c r="AY1087" s="18" t="s">
        <v>258</v>
      </c>
      <c r="BE1087" s="182">
        <f>IF(N1087="základná",J1087,0)</f>
        <v>0</v>
      </c>
      <c r="BF1087" s="182">
        <f>IF(N1087="znížená",J1087,0)</f>
        <v>0</v>
      </c>
      <c r="BG1087" s="182">
        <f>IF(N1087="zákl. prenesená",J1087,0)</f>
        <v>0</v>
      </c>
      <c r="BH1087" s="182">
        <f>IF(N1087="zníž. prenesená",J1087,0)</f>
        <v>0</v>
      </c>
      <c r="BI1087" s="182">
        <f>IF(N1087="nulová",J1087,0)</f>
        <v>0</v>
      </c>
      <c r="BJ1087" s="18" t="s">
        <v>89</v>
      </c>
      <c r="BK1087" s="183">
        <f>ROUND(I1087*H1087,3)</f>
        <v>0</v>
      </c>
      <c r="BL1087" s="18" t="s">
        <v>351</v>
      </c>
      <c r="BM1087" s="181" t="s">
        <v>1495</v>
      </c>
    </row>
    <row r="1088" spans="1:65" s="2" customFormat="1" ht="24" customHeight="1">
      <c r="A1088" s="33"/>
      <c r="B1088" s="169"/>
      <c r="C1088" s="170" t="s">
        <v>1496</v>
      </c>
      <c r="D1088" s="170" t="s">
        <v>260</v>
      </c>
      <c r="E1088" s="171" t="s">
        <v>1497</v>
      </c>
      <c r="F1088" s="172" t="s">
        <v>1498</v>
      </c>
      <c r="G1088" s="173" t="s">
        <v>263</v>
      </c>
      <c r="H1088" s="174">
        <v>10.208</v>
      </c>
      <c r="I1088" s="175"/>
      <c r="J1088" s="174">
        <f>ROUND(I1088*H1088,3)</f>
        <v>0</v>
      </c>
      <c r="K1088" s="176"/>
      <c r="L1088" s="34"/>
      <c r="M1088" s="177" t="s">
        <v>1</v>
      </c>
      <c r="N1088" s="178" t="s">
        <v>40</v>
      </c>
      <c r="O1088" s="59"/>
      <c r="P1088" s="179">
        <f>O1088*H1088</f>
        <v>0</v>
      </c>
      <c r="Q1088" s="179">
        <v>0</v>
      </c>
      <c r="R1088" s="179">
        <f>Q1088*H1088</f>
        <v>0</v>
      </c>
      <c r="S1088" s="179">
        <v>0</v>
      </c>
      <c r="T1088" s="180">
        <f>S1088*H1088</f>
        <v>0</v>
      </c>
      <c r="U1088" s="33"/>
      <c r="V1088" s="33"/>
      <c r="W1088" s="33"/>
      <c r="X1088" s="33"/>
      <c r="Y1088" s="33"/>
      <c r="Z1088" s="33"/>
      <c r="AA1088" s="33"/>
      <c r="AB1088" s="33"/>
      <c r="AC1088" s="33"/>
      <c r="AD1088" s="33"/>
      <c r="AE1088" s="33"/>
      <c r="AR1088" s="181" t="s">
        <v>351</v>
      </c>
      <c r="AT1088" s="181" t="s">
        <v>260</v>
      </c>
      <c r="AU1088" s="181" t="s">
        <v>89</v>
      </c>
      <c r="AY1088" s="18" t="s">
        <v>258</v>
      </c>
      <c r="BE1088" s="182">
        <f>IF(N1088="základná",J1088,0)</f>
        <v>0</v>
      </c>
      <c r="BF1088" s="182">
        <f>IF(N1088="znížená",J1088,0)</f>
        <v>0</v>
      </c>
      <c r="BG1088" s="182">
        <f>IF(N1088="zákl. prenesená",J1088,0)</f>
        <v>0</v>
      </c>
      <c r="BH1088" s="182">
        <f>IF(N1088="zníž. prenesená",J1088,0)</f>
        <v>0</v>
      </c>
      <c r="BI1088" s="182">
        <f>IF(N1088="nulová",J1088,0)</f>
        <v>0</v>
      </c>
      <c r="BJ1088" s="18" t="s">
        <v>89</v>
      </c>
      <c r="BK1088" s="183">
        <f>ROUND(I1088*H1088,3)</f>
        <v>0</v>
      </c>
      <c r="BL1088" s="18" t="s">
        <v>351</v>
      </c>
      <c r="BM1088" s="181" t="s">
        <v>1499</v>
      </c>
    </row>
    <row r="1089" spans="1:65" s="13" customFormat="1" ht="11.25">
      <c r="B1089" s="184"/>
      <c r="D1089" s="185" t="s">
        <v>266</v>
      </c>
      <c r="E1089" s="186" t="s">
        <v>1</v>
      </c>
      <c r="F1089" s="187" t="s">
        <v>1500</v>
      </c>
      <c r="H1089" s="186" t="s">
        <v>1</v>
      </c>
      <c r="I1089" s="188"/>
      <c r="L1089" s="184"/>
      <c r="M1089" s="189"/>
      <c r="N1089" s="190"/>
      <c r="O1089" s="190"/>
      <c r="P1089" s="190"/>
      <c r="Q1089" s="190"/>
      <c r="R1089" s="190"/>
      <c r="S1089" s="190"/>
      <c r="T1089" s="191"/>
      <c r="AT1089" s="186" t="s">
        <v>266</v>
      </c>
      <c r="AU1089" s="186" t="s">
        <v>89</v>
      </c>
      <c r="AV1089" s="13" t="s">
        <v>82</v>
      </c>
      <c r="AW1089" s="13" t="s">
        <v>29</v>
      </c>
      <c r="AX1089" s="13" t="s">
        <v>74</v>
      </c>
      <c r="AY1089" s="186" t="s">
        <v>258</v>
      </c>
    </row>
    <row r="1090" spans="1:65" s="14" customFormat="1" ht="11.25">
      <c r="B1090" s="192"/>
      <c r="D1090" s="185" t="s">
        <v>266</v>
      </c>
      <c r="E1090" s="193" t="s">
        <v>1</v>
      </c>
      <c r="F1090" s="194" t="s">
        <v>1501</v>
      </c>
      <c r="H1090" s="195">
        <v>10.208</v>
      </c>
      <c r="I1090" s="196"/>
      <c r="L1090" s="192"/>
      <c r="M1090" s="197"/>
      <c r="N1090" s="198"/>
      <c r="O1090" s="198"/>
      <c r="P1090" s="198"/>
      <c r="Q1090" s="198"/>
      <c r="R1090" s="198"/>
      <c r="S1090" s="198"/>
      <c r="T1090" s="199"/>
      <c r="AT1090" s="193" t="s">
        <v>266</v>
      </c>
      <c r="AU1090" s="193" t="s">
        <v>89</v>
      </c>
      <c r="AV1090" s="14" t="s">
        <v>89</v>
      </c>
      <c r="AW1090" s="14" t="s">
        <v>29</v>
      </c>
      <c r="AX1090" s="14" t="s">
        <v>74</v>
      </c>
      <c r="AY1090" s="193" t="s">
        <v>258</v>
      </c>
    </row>
    <row r="1091" spans="1:65" s="15" customFormat="1" ht="11.25">
      <c r="B1091" s="200"/>
      <c r="D1091" s="185" t="s">
        <v>266</v>
      </c>
      <c r="E1091" s="201" t="s">
        <v>1</v>
      </c>
      <c r="F1091" s="202" t="s">
        <v>280</v>
      </c>
      <c r="H1091" s="203">
        <v>10.208</v>
      </c>
      <c r="I1091" s="204"/>
      <c r="L1091" s="200"/>
      <c r="M1091" s="205"/>
      <c r="N1091" s="206"/>
      <c r="O1091" s="206"/>
      <c r="P1091" s="206"/>
      <c r="Q1091" s="206"/>
      <c r="R1091" s="206"/>
      <c r="S1091" s="206"/>
      <c r="T1091" s="207"/>
      <c r="AT1091" s="201" t="s">
        <v>266</v>
      </c>
      <c r="AU1091" s="201" t="s">
        <v>89</v>
      </c>
      <c r="AV1091" s="15" t="s">
        <v>264</v>
      </c>
      <c r="AW1091" s="15" t="s">
        <v>29</v>
      </c>
      <c r="AX1091" s="15" t="s">
        <v>82</v>
      </c>
      <c r="AY1091" s="201" t="s">
        <v>258</v>
      </c>
    </row>
    <row r="1092" spans="1:65" s="2" customFormat="1" ht="24" customHeight="1">
      <c r="A1092" s="33"/>
      <c r="B1092" s="169"/>
      <c r="C1092" s="208" t="s">
        <v>1502</v>
      </c>
      <c r="D1092" s="208" t="s">
        <v>394</v>
      </c>
      <c r="E1092" s="209" t="s">
        <v>1493</v>
      </c>
      <c r="F1092" s="210" t="s">
        <v>1494</v>
      </c>
      <c r="G1092" s="211" t="s">
        <v>1023</v>
      </c>
      <c r="H1092" s="212">
        <v>18.373999999999999</v>
      </c>
      <c r="I1092" s="213"/>
      <c r="J1092" s="212">
        <f>ROUND(I1092*H1092,3)</f>
        <v>0</v>
      </c>
      <c r="K1092" s="214"/>
      <c r="L1092" s="215"/>
      <c r="M1092" s="216" t="s">
        <v>1</v>
      </c>
      <c r="N1092" s="217" t="s">
        <v>40</v>
      </c>
      <c r="O1092" s="59"/>
      <c r="P1092" s="179">
        <f>O1092*H1092</f>
        <v>0</v>
      </c>
      <c r="Q1092" s="179">
        <v>1E-3</v>
      </c>
      <c r="R1092" s="179">
        <f>Q1092*H1092</f>
        <v>1.8373999999999998E-2</v>
      </c>
      <c r="S1092" s="179">
        <v>0</v>
      </c>
      <c r="T1092" s="180">
        <f>S1092*H1092</f>
        <v>0</v>
      </c>
      <c r="U1092" s="33"/>
      <c r="V1092" s="33"/>
      <c r="W1092" s="33"/>
      <c r="X1092" s="33"/>
      <c r="Y1092" s="33"/>
      <c r="Z1092" s="33"/>
      <c r="AA1092" s="33"/>
      <c r="AB1092" s="33"/>
      <c r="AC1092" s="33"/>
      <c r="AD1092" s="33"/>
      <c r="AE1092" s="33"/>
      <c r="AR1092" s="181" t="s">
        <v>445</v>
      </c>
      <c r="AT1092" s="181" t="s">
        <v>394</v>
      </c>
      <c r="AU1092" s="181" t="s">
        <v>89</v>
      </c>
      <c r="AY1092" s="18" t="s">
        <v>258</v>
      </c>
      <c r="BE1092" s="182">
        <f>IF(N1092="základná",J1092,0)</f>
        <v>0</v>
      </c>
      <c r="BF1092" s="182">
        <f>IF(N1092="znížená",J1092,0)</f>
        <v>0</v>
      </c>
      <c r="BG1092" s="182">
        <f>IF(N1092="zákl. prenesená",J1092,0)</f>
        <v>0</v>
      </c>
      <c r="BH1092" s="182">
        <f>IF(N1092="zníž. prenesená",J1092,0)</f>
        <v>0</v>
      </c>
      <c r="BI1092" s="182">
        <f>IF(N1092="nulová",J1092,0)</f>
        <v>0</v>
      </c>
      <c r="BJ1092" s="18" t="s">
        <v>89</v>
      </c>
      <c r="BK1092" s="183">
        <f>ROUND(I1092*H1092,3)</f>
        <v>0</v>
      </c>
      <c r="BL1092" s="18" t="s">
        <v>351</v>
      </c>
      <c r="BM1092" s="181" t="s">
        <v>1503</v>
      </c>
    </row>
    <row r="1093" spans="1:65" s="2" customFormat="1" ht="48" customHeight="1">
      <c r="A1093" s="33"/>
      <c r="B1093" s="169"/>
      <c r="C1093" s="170" t="s">
        <v>1504</v>
      </c>
      <c r="D1093" s="170" t="s">
        <v>260</v>
      </c>
      <c r="E1093" s="171" t="s">
        <v>1505</v>
      </c>
      <c r="F1093" s="172" t="s">
        <v>1506</v>
      </c>
      <c r="G1093" s="173" t="s">
        <v>263</v>
      </c>
      <c r="H1093" s="174">
        <v>16.809999999999999</v>
      </c>
      <c r="I1093" s="175"/>
      <c r="J1093" s="174">
        <f>ROUND(I1093*H1093,3)</f>
        <v>0</v>
      </c>
      <c r="K1093" s="176"/>
      <c r="L1093" s="34"/>
      <c r="M1093" s="177" t="s">
        <v>1</v>
      </c>
      <c r="N1093" s="178" t="s">
        <v>40</v>
      </c>
      <c r="O1093" s="59"/>
      <c r="P1093" s="179">
        <f>O1093*H1093</f>
        <v>0</v>
      </c>
      <c r="Q1093" s="179">
        <v>2.0999999999999999E-3</v>
      </c>
      <c r="R1093" s="179">
        <f>Q1093*H1093</f>
        <v>3.5300999999999992E-2</v>
      </c>
      <c r="S1093" s="179">
        <v>0</v>
      </c>
      <c r="T1093" s="180">
        <f>S1093*H1093</f>
        <v>0</v>
      </c>
      <c r="U1093" s="33"/>
      <c r="V1093" s="33"/>
      <c r="W1093" s="33"/>
      <c r="X1093" s="33"/>
      <c r="Y1093" s="33"/>
      <c r="Z1093" s="33"/>
      <c r="AA1093" s="33"/>
      <c r="AB1093" s="33"/>
      <c r="AC1093" s="33"/>
      <c r="AD1093" s="33"/>
      <c r="AE1093" s="33"/>
      <c r="AR1093" s="181" t="s">
        <v>351</v>
      </c>
      <c r="AT1093" s="181" t="s">
        <v>260</v>
      </c>
      <c r="AU1093" s="181" t="s">
        <v>89</v>
      </c>
      <c r="AY1093" s="18" t="s">
        <v>258</v>
      </c>
      <c r="BE1093" s="182">
        <f>IF(N1093="základná",J1093,0)</f>
        <v>0</v>
      </c>
      <c r="BF1093" s="182">
        <f>IF(N1093="znížená",J1093,0)</f>
        <v>0</v>
      </c>
      <c r="BG1093" s="182">
        <f>IF(N1093="zákl. prenesená",J1093,0)</f>
        <v>0</v>
      </c>
      <c r="BH1093" s="182">
        <f>IF(N1093="zníž. prenesená",J1093,0)</f>
        <v>0</v>
      </c>
      <c r="BI1093" s="182">
        <f>IF(N1093="nulová",J1093,0)</f>
        <v>0</v>
      </c>
      <c r="BJ1093" s="18" t="s">
        <v>89</v>
      </c>
      <c r="BK1093" s="183">
        <f>ROUND(I1093*H1093,3)</f>
        <v>0</v>
      </c>
      <c r="BL1093" s="18" t="s">
        <v>351</v>
      </c>
      <c r="BM1093" s="181" t="s">
        <v>1507</v>
      </c>
    </row>
    <row r="1094" spans="1:65" s="14" customFormat="1" ht="11.25">
      <c r="B1094" s="192"/>
      <c r="D1094" s="185" t="s">
        <v>266</v>
      </c>
      <c r="E1094" s="193" t="s">
        <v>1</v>
      </c>
      <c r="F1094" s="194" t="s">
        <v>1029</v>
      </c>
      <c r="H1094" s="195">
        <v>16.809999999999999</v>
      </c>
      <c r="I1094" s="196"/>
      <c r="L1094" s="192"/>
      <c r="M1094" s="197"/>
      <c r="N1094" s="198"/>
      <c r="O1094" s="198"/>
      <c r="P1094" s="198"/>
      <c r="Q1094" s="198"/>
      <c r="R1094" s="198"/>
      <c r="S1094" s="198"/>
      <c r="T1094" s="199"/>
      <c r="AT1094" s="193" t="s">
        <v>266</v>
      </c>
      <c r="AU1094" s="193" t="s">
        <v>89</v>
      </c>
      <c r="AV1094" s="14" t="s">
        <v>89</v>
      </c>
      <c r="AW1094" s="14" t="s">
        <v>29</v>
      </c>
      <c r="AX1094" s="14" t="s">
        <v>82</v>
      </c>
      <c r="AY1094" s="193" t="s">
        <v>258</v>
      </c>
    </row>
    <row r="1095" spans="1:65" s="2" customFormat="1" ht="24" customHeight="1">
      <c r="A1095" s="33"/>
      <c r="B1095" s="169"/>
      <c r="C1095" s="170" t="s">
        <v>1508</v>
      </c>
      <c r="D1095" s="170" t="s">
        <v>260</v>
      </c>
      <c r="E1095" s="171" t="s">
        <v>1509</v>
      </c>
      <c r="F1095" s="172" t="s">
        <v>1510</v>
      </c>
      <c r="G1095" s="173" t="s">
        <v>1511</v>
      </c>
      <c r="H1095" s="175"/>
      <c r="I1095" s="175"/>
      <c r="J1095" s="174">
        <f>ROUND(I1095*H1095,3)</f>
        <v>0</v>
      </c>
      <c r="K1095" s="176"/>
      <c r="L1095" s="34"/>
      <c r="M1095" s="177" t="s">
        <v>1</v>
      </c>
      <c r="N1095" s="178" t="s">
        <v>40</v>
      </c>
      <c r="O1095" s="59"/>
      <c r="P1095" s="179">
        <f>O1095*H1095</f>
        <v>0</v>
      </c>
      <c r="Q1095" s="179">
        <v>0</v>
      </c>
      <c r="R1095" s="179">
        <f>Q1095*H1095</f>
        <v>0</v>
      </c>
      <c r="S1095" s="179">
        <v>0</v>
      </c>
      <c r="T1095" s="180">
        <f>S1095*H1095</f>
        <v>0</v>
      </c>
      <c r="U1095" s="33"/>
      <c r="V1095" s="33"/>
      <c r="W1095" s="33"/>
      <c r="X1095" s="33"/>
      <c r="Y1095" s="33"/>
      <c r="Z1095" s="33"/>
      <c r="AA1095" s="33"/>
      <c r="AB1095" s="33"/>
      <c r="AC1095" s="33"/>
      <c r="AD1095" s="33"/>
      <c r="AE1095" s="33"/>
      <c r="AR1095" s="181" t="s">
        <v>351</v>
      </c>
      <c r="AT1095" s="181" t="s">
        <v>260</v>
      </c>
      <c r="AU1095" s="181" t="s">
        <v>89</v>
      </c>
      <c r="AY1095" s="18" t="s">
        <v>258</v>
      </c>
      <c r="BE1095" s="182">
        <f>IF(N1095="základná",J1095,0)</f>
        <v>0</v>
      </c>
      <c r="BF1095" s="182">
        <f>IF(N1095="znížená",J1095,0)</f>
        <v>0</v>
      </c>
      <c r="BG1095" s="182">
        <f>IF(N1095="zákl. prenesená",J1095,0)</f>
        <v>0</v>
      </c>
      <c r="BH1095" s="182">
        <f>IF(N1095="zníž. prenesená",J1095,0)</f>
        <v>0</v>
      </c>
      <c r="BI1095" s="182">
        <f>IF(N1095="nulová",J1095,0)</f>
        <v>0</v>
      </c>
      <c r="BJ1095" s="18" t="s">
        <v>89</v>
      </c>
      <c r="BK1095" s="183">
        <f>ROUND(I1095*H1095,3)</f>
        <v>0</v>
      </c>
      <c r="BL1095" s="18" t="s">
        <v>351</v>
      </c>
      <c r="BM1095" s="181" t="s">
        <v>1512</v>
      </c>
    </row>
    <row r="1096" spans="1:65" s="12" customFormat="1" ht="22.9" customHeight="1">
      <c r="B1096" s="156"/>
      <c r="D1096" s="157" t="s">
        <v>73</v>
      </c>
      <c r="E1096" s="167" t="s">
        <v>1513</v>
      </c>
      <c r="F1096" s="167" t="s">
        <v>1514</v>
      </c>
      <c r="I1096" s="159"/>
      <c r="J1096" s="168">
        <f>BK1096</f>
        <v>0</v>
      </c>
      <c r="L1096" s="156"/>
      <c r="M1096" s="161"/>
      <c r="N1096" s="162"/>
      <c r="O1096" s="162"/>
      <c r="P1096" s="163">
        <f>SUM(P1097:P1099)</f>
        <v>0</v>
      </c>
      <c r="Q1096" s="162"/>
      <c r="R1096" s="163">
        <f>SUM(R1097:R1099)</f>
        <v>1.0000000000000001E-5</v>
      </c>
      <c r="S1096" s="162"/>
      <c r="T1096" s="164">
        <f>SUM(T1097:T1099)</f>
        <v>0</v>
      </c>
      <c r="AR1096" s="157" t="s">
        <v>89</v>
      </c>
      <c r="AT1096" s="165" t="s">
        <v>73</v>
      </c>
      <c r="AU1096" s="165" t="s">
        <v>82</v>
      </c>
      <c r="AY1096" s="157" t="s">
        <v>258</v>
      </c>
      <c r="BK1096" s="166">
        <f>SUM(BK1097:BK1099)</f>
        <v>0</v>
      </c>
    </row>
    <row r="1097" spans="1:65" s="2" customFormat="1" ht="36" customHeight="1">
      <c r="A1097" s="33"/>
      <c r="B1097" s="169"/>
      <c r="C1097" s="170" t="s">
        <v>1515</v>
      </c>
      <c r="D1097" s="170" t="s">
        <v>260</v>
      </c>
      <c r="E1097" s="171" t="s">
        <v>1516</v>
      </c>
      <c r="F1097" s="172" t="s">
        <v>1517</v>
      </c>
      <c r="G1097" s="173" t="s">
        <v>435</v>
      </c>
      <c r="H1097" s="174">
        <v>1</v>
      </c>
      <c r="I1097" s="175"/>
      <c r="J1097" s="174">
        <f>ROUND(I1097*H1097,3)</f>
        <v>0</v>
      </c>
      <c r="K1097" s="176"/>
      <c r="L1097" s="34"/>
      <c r="M1097" s="177" t="s">
        <v>1</v>
      </c>
      <c r="N1097" s="178" t="s">
        <v>40</v>
      </c>
      <c r="O1097" s="59"/>
      <c r="P1097" s="179">
        <f>O1097*H1097</f>
        <v>0</v>
      </c>
      <c r="Q1097" s="179">
        <v>1.0000000000000001E-5</v>
      </c>
      <c r="R1097" s="179">
        <f>Q1097*H1097</f>
        <v>1.0000000000000001E-5</v>
      </c>
      <c r="S1097" s="179">
        <v>0</v>
      </c>
      <c r="T1097" s="180">
        <f>S1097*H1097</f>
        <v>0</v>
      </c>
      <c r="U1097" s="33"/>
      <c r="V1097" s="33"/>
      <c r="W1097" s="33"/>
      <c r="X1097" s="33"/>
      <c r="Y1097" s="33"/>
      <c r="Z1097" s="33"/>
      <c r="AA1097" s="33"/>
      <c r="AB1097" s="33"/>
      <c r="AC1097" s="33"/>
      <c r="AD1097" s="33"/>
      <c r="AE1097" s="33"/>
      <c r="AR1097" s="181" t="s">
        <v>351</v>
      </c>
      <c r="AT1097" s="181" t="s">
        <v>260</v>
      </c>
      <c r="AU1097" s="181" t="s">
        <v>89</v>
      </c>
      <c r="AY1097" s="18" t="s">
        <v>258</v>
      </c>
      <c r="BE1097" s="182">
        <f>IF(N1097="základná",J1097,0)</f>
        <v>0</v>
      </c>
      <c r="BF1097" s="182">
        <f>IF(N1097="znížená",J1097,0)</f>
        <v>0</v>
      </c>
      <c r="BG1097" s="182">
        <f>IF(N1097="zákl. prenesená",J1097,0)</f>
        <v>0</v>
      </c>
      <c r="BH1097" s="182">
        <f>IF(N1097="zníž. prenesená",J1097,0)</f>
        <v>0</v>
      </c>
      <c r="BI1097" s="182">
        <f>IF(N1097="nulová",J1097,0)</f>
        <v>0</v>
      </c>
      <c r="BJ1097" s="18" t="s">
        <v>89</v>
      </c>
      <c r="BK1097" s="183">
        <f>ROUND(I1097*H1097,3)</f>
        <v>0</v>
      </c>
      <c r="BL1097" s="18" t="s">
        <v>351</v>
      </c>
      <c r="BM1097" s="181" t="s">
        <v>1518</v>
      </c>
    </row>
    <row r="1098" spans="1:65" s="14" customFormat="1" ht="11.25">
      <c r="B1098" s="192"/>
      <c r="D1098" s="185" t="s">
        <v>266</v>
      </c>
      <c r="E1098" s="193" t="s">
        <v>1</v>
      </c>
      <c r="F1098" s="194" t="s">
        <v>82</v>
      </c>
      <c r="H1098" s="195">
        <v>1</v>
      </c>
      <c r="I1098" s="196"/>
      <c r="L1098" s="192"/>
      <c r="M1098" s="197"/>
      <c r="N1098" s="198"/>
      <c r="O1098" s="198"/>
      <c r="P1098" s="198"/>
      <c r="Q1098" s="198"/>
      <c r="R1098" s="198"/>
      <c r="S1098" s="198"/>
      <c r="T1098" s="199"/>
      <c r="AT1098" s="193" t="s">
        <v>266</v>
      </c>
      <c r="AU1098" s="193" t="s">
        <v>89</v>
      </c>
      <c r="AV1098" s="14" t="s">
        <v>89</v>
      </c>
      <c r="AW1098" s="14" t="s">
        <v>29</v>
      </c>
      <c r="AX1098" s="14" t="s">
        <v>82</v>
      </c>
      <c r="AY1098" s="193" t="s">
        <v>258</v>
      </c>
    </row>
    <row r="1099" spans="1:65" s="2" customFormat="1" ht="24" customHeight="1">
      <c r="A1099" s="33"/>
      <c r="B1099" s="169"/>
      <c r="C1099" s="170" t="s">
        <v>1519</v>
      </c>
      <c r="D1099" s="170" t="s">
        <v>260</v>
      </c>
      <c r="E1099" s="171" t="s">
        <v>1520</v>
      </c>
      <c r="F1099" s="172" t="s">
        <v>1521</v>
      </c>
      <c r="G1099" s="173" t="s">
        <v>1511</v>
      </c>
      <c r="H1099" s="175"/>
      <c r="I1099" s="175"/>
      <c r="J1099" s="174">
        <f>ROUND(I1099*H1099,3)</f>
        <v>0</v>
      </c>
      <c r="K1099" s="176"/>
      <c r="L1099" s="34"/>
      <c r="M1099" s="177" t="s">
        <v>1</v>
      </c>
      <c r="N1099" s="178" t="s">
        <v>40</v>
      </c>
      <c r="O1099" s="59"/>
      <c r="P1099" s="179">
        <f>O1099*H1099</f>
        <v>0</v>
      </c>
      <c r="Q1099" s="179">
        <v>0</v>
      </c>
      <c r="R1099" s="179">
        <f>Q1099*H1099</f>
        <v>0</v>
      </c>
      <c r="S1099" s="179">
        <v>0</v>
      </c>
      <c r="T1099" s="180">
        <f>S1099*H1099</f>
        <v>0</v>
      </c>
      <c r="U1099" s="33"/>
      <c r="V1099" s="33"/>
      <c r="W1099" s="33"/>
      <c r="X1099" s="33"/>
      <c r="Y1099" s="33"/>
      <c r="Z1099" s="33"/>
      <c r="AA1099" s="33"/>
      <c r="AB1099" s="33"/>
      <c r="AC1099" s="33"/>
      <c r="AD1099" s="33"/>
      <c r="AE1099" s="33"/>
      <c r="AR1099" s="181" t="s">
        <v>351</v>
      </c>
      <c r="AT1099" s="181" t="s">
        <v>260</v>
      </c>
      <c r="AU1099" s="181" t="s">
        <v>89</v>
      </c>
      <c r="AY1099" s="18" t="s">
        <v>258</v>
      </c>
      <c r="BE1099" s="182">
        <f>IF(N1099="základná",J1099,0)</f>
        <v>0</v>
      </c>
      <c r="BF1099" s="182">
        <f>IF(N1099="znížená",J1099,0)</f>
        <v>0</v>
      </c>
      <c r="BG1099" s="182">
        <f>IF(N1099="zákl. prenesená",J1099,0)</f>
        <v>0</v>
      </c>
      <c r="BH1099" s="182">
        <f>IF(N1099="zníž. prenesená",J1099,0)</f>
        <v>0</v>
      </c>
      <c r="BI1099" s="182">
        <f>IF(N1099="nulová",J1099,0)</f>
        <v>0</v>
      </c>
      <c r="BJ1099" s="18" t="s">
        <v>89</v>
      </c>
      <c r="BK1099" s="183">
        <f>ROUND(I1099*H1099,3)</f>
        <v>0</v>
      </c>
      <c r="BL1099" s="18" t="s">
        <v>351</v>
      </c>
      <c r="BM1099" s="181" t="s">
        <v>1522</v>
      </c>
    </row>
    <row r="1100" spans="1:65" s="12" customFormat="1" ht="22.9" customHeight="1">
      <c r="B1100" s="156"/>
      <c r="D1100" s="157" t="s">
        <v>73</v>
      </c>
      <c r="E1100" s="167" t="s">
        <v>1523</v>
      </c>
      <c r="F1100" s="167" t="s">
        <v>1524</v>
      </c>
      <c r="I1100" s="159"/>
      <c r="J1100" s="168">
        <f>BK1100</f>
        <v>0</v>
      </c>
      <c r="L1100" s="156"/>
      <c r="M1100" s="161"/>
      <c r="N1100" s="162"/>
      <c r="O1100" s="162"/>
      <c r="P1100" s="163">
        <f>SUM(P1101:P1152)</f>
        <v>0</v>
      </c>
      <c r="Q1100" s="162"/>
      <c r="R1100" s="163">
        <f>SUM(R1101:R1152)</f>
        <v>0.69105820000000007</v>
      </c>
      <c r="S1100" s="162"/>
      <c r="T1100" s="164">
        <f>SUM(T1101:T1152)</f>
        <v>5.8896000000000004E-2</v>
      </c>
      <c r="AR1100" s="157" t="s">
        <v>89</v>
      </c>
      <c r="AT1100" s="165" t="s">
        <v>73</v>
      </c>
      <c r="AU1100" s="165" t="s">
        <v>82</v>
      </c>
      <c r="AY1100" s="157" t="s">
        <v>258</v>
      </c>
      <c r="BK1100" s="166">
        <f>SUM(BK1101:BK1152)</f>
        <v>0</v>
      </c>
    </row>
    <row r="1101" spans="1:65" s="2" customFormat="1" ht="36" customHeight="1">
      <c r="A1101" s="33"/>
      <c r="B1101" s="169"/>
      <c r="C1101" s="170" t="s">
        <v>1525</v>
      </c>
      <c r="D1101" s="170" t="s">
        <v>260</v>
      </c>
      <c r="E1101" s="171" t="s">
        <v>1526</v>
      </c>
      <c r="F1101" s="172" t="s">
        <v>1527</v>
      </c>
      <c r="G1101" s="173" t="s">
        <v>263</v>
      </c>
      <c r="H1101" s="174">
        <v>9.8160000000000007</v>
      </c>
      <c r="I1101" s="175"/>
      <c r="J1101" s="174">
        <f>ROUND(I1101*H1101,3)</f>
        <v>0</v>
      </c>
      <c r="K1101" s="176"/>
      <c r="L1101" s="34"/>
      <c r="M1101" s="177" t="s">
        <v>1</v>
      </c>
      <c r="N1101" s="178" t="s">
        <v>40</v>
      </c>
      <c r="O1101" s="59"/>
      <c r="P1101" s="179">
        <f>O1101*H1101</f>
        <v>0</v>
      </c>
      <c r="Q1101" s="179">
        <v>0</v>
      </c>
      <c r="R1101" s="179">
        <f>Q1101*H1101</f>
        <v>0</v>
      </c>
      <c r="S1101" s="179">
        <v>6.0000000000000001E-3</v>
      </c>
      <c r="T1101" s="180">
        <f>S1101*H1101</f>
        <v>5.8896000000000004E-2</v>
      </c>
      <c r="U1101" s="33"/>
      <c r="V1101" s="33"/>
      <c r="W1101" s="33"/>
      <c r="X1101" s="33"/>
      <c r="Y1101" s="33"/>
      <c r="Z1101" s="33"/>
      <c r="AA1101" s="33"/>
      <c r="AB1101" s="33"/>
      <c r="AC1101" s="33"/>
      <c r="AD1101" s="33"/>
      <c r="AE1101" s="33"/>
      <c r="AR1101" s="181" t="s">
        <v>351</v>
      </c>
      <c r="AT1101" s="181" t="s">
        <v>260</v>
      </c>
      <c r="AU1101" s="181" t="s">
        <v>89</v>
      </c>
      <c r="AY1101" s="18" t="s">
        <v>258</v>
      </c>
      <c r="BE1101" s="182">
        <f>IF(N1101="základná",J1101,0)</f>
        <v>0</v>
      </c>
      <c r="BF1101" s="182">
        <f>IF(N1101="znížená",J1101,0)</f>
        <v>0</v>
      </c>
      <c r="BG1101" s="182">
        <f>IF(N1101="zákl. prenesená",J1101,0)</f>
        <v>0</v>
      </c>
      <c r="BH1101" s="182">
        <f>IF(N1101="zníž. prenesená",J1101,0)</f>
        <v>0</v>
      </c>
      <c r="BI1101" s="182">
        <f>IF(N1101="nulová",J1101,0)</f>
        <v>0</v>
      </c>
      <c r="BJ1101" s="18" t="s">
        <v>89</v>
      </c>
      <c r="BK1101" s="183">
        <f>ROUND(I1101*H1101,3)</f>
        <v>0</v>
      </c>
      <c r="BL1101" s="18" t="s">
        <v>351</v>
      </c>
      <c r="BM1101" s="181" t="s">
        <v>1528</v>
      </c>
    </row>
    <row r="1102" spans="1:65" s="13" customFormat="1" ht="11.25">
      <c r="B1102" s="184"/>
      <c r="D1102" s="185" t="s">
        <v>266</v>
      </c>
      <c r="E1102" s="186" t="s">
        <v>1</v>
      </c>
      <c r="F1102" s="187" t="s">
        <v>1529</v>
      </c>
      <c r="H1102" s="186" t="s">
        <v>1</v>
      </c>
      <c r="I1102" s="188"/>
      <c r="L1102" s="184"/>
      <c r="M1102" s="189"/>
      <c r="N1102" s="190"/>
      <c r="O1102" s="190"/>
      <c r="P1102" s="190"/>
      <c r="Q1102" s="190"/>
      <c r="R1102" s="190"/>
      <c r="S1102" s="190"/>
      <c r="T1102" s="191"/>
      <c r="AT1102" s="186" t="s">
        <v>266</v>
      </c>
      <c r="AU1102" s="186" t="s">
        <v>89</v>
      </c>
      <c r="AV1102" s="13" t="s">
        <v>82</v>
      </c>
      <c r="AW1102" s="13" t="s">
        <v>29</v>
      </c>
      <c r="AX1102" s="13" t="s">
        <v>74</v>
      </c>
      <c r="AY1102" s="186" t="s">
        <v>258</v>
      </c>
    </row>
    <row r="1103" spans="1:65" s="14" customFormat="1" ht="11.25">
      <c r="B1103" s="192"/>
      <c r="D1103" s="185" t="s">
        <v>266</v>
      </c>
      <c r="E1103" s="193" t="s">
        <v>1</v>
      </c>
      <c r="F1103" s="194" t="s">
        <v>1530</v>
      </c>
      <c r="H1103" s="195">
        <v>9.8160000000000007</v>
      </c>
      <c r="I1103" s="196"/>
      <c r="L1103" s="192"/>
      <c r="M1103" s="197"/>
      <c r="N1103" s="198"/>
      <c r="O1103" s="198"/>
      <c r="P1103" s="198"/>
      <c r="Q1103" s="198"/>
      <c r="R1103" s="198"/>
      <c r="S1103" s="198"/>
      <c r="T1103" s="199"/>
      <c r="AT1103" s="193" t="s">
        <v>266</v>
      </c>
      <c r="AU1103" s="193" t="s">
        <v>89</v>
      </c>
      <c r="AV1103" s="14" t="s">
        <v>89</v>
      </c>
      <c r="AW1103" s="14" t="s">
        <v>29</v>
      </c>
      <c r="AX1103" s="14" t="s">
        <v>82</v>
      </c>
      <c r="AY1103" s="193" t="s">
        <v>258</v>
      </c>
    </row>
    <row r="1104" spans="1:65" s="2" customFormat="1" ht="24" customHeight="1">
      <c r="A1104" s="33"/>
      <c r="B1104" s="169"/>
      <c r="C1104" s="170" t="s">
        <v>1531</v>
      </c>
      <c r="D1104" s="170" t="s">
        <v>260</v>
      </c>
      <c r="E1104" s="171" t="s">
        <v>1532</v>
      </c>
      <c r="F1104" s="172" t="s">
        <v>1533</v>
      </c>
      <c r="G1104" s="173" t="s">
        <v>263</v>
      </c>
      <c r="H1104" s="174">
        <v>16.809999999999999</v>
      </c>
      <c r="I1104" s="175"/>
      <c r="J1104" s="174">
        <f>ROUND(I1104*H1104,3)</f>
        <v>0</v>
      </c>
      <c r="K1104" s="176"/>
      <c r="L1104" s="34"/>
      <c r="M1104" s="177" t="s">
        <v>1</v>
      </c>
      <c r="N1104" s="178" t="s">
        <v>40</v>
      </c>
      <c r="O1104" s="59"/>
      <c r="P1104" s="179">
        <f>O1104*H1104</f>
        <v>0</v>
      </c>
      <c r="Q1104" s="179">
        <v>2.9999999999999997E-4</v>
      </c>
      <c r="R1104" s="179">
        <f>Q1104*H1104</f>
        <v>5.0429999999999989E-3</v>
      </c>
      <c r="S1104" s="179">
        <v>0</v>
      </c>
      <c r="T1104" s="180">
        <f>S1104*H1104</f>
        <v>0</v>
      </c>
      <c r="U1104" s="33"/>
      <c r="V1104" s="33"/>
      <c r="W1104" s="33"/>
      <c r="X1104" s="33"/>
      <c r="Y1104" s="33"/>
      <c r="Z1104" s="33"/>
      <c r="AA1104" s="33"/>
      <c r="AB1104" s="33"/>
      <c r="AC1104" s="33"/>
      <c r="AD1104" s="33"/>
      <c r="AE1104" s="33"/>
      <c r="AR1104" s="181" t="s">
        <v>351</v>
      </c>
      <c r="AT1104" s="181" t="s">
        <v>260</v>
      </c>
      <c r="AU1104" s="181" t="s">
        <v>89</v>
      </c>
      <c r="AY1104" s="18" t="s">
        <v>258</v>
      </c>
      <c r="BE1104" s="182">
        <f>IF(N1104="základná",J1104,0)</f>
        <v>0</v>
      </c>
      <c r="BF1104" s="182">
        <f>IF(N1104="znížená",J1104,0)</f>
        <v>0</v>
      </c>
      <c r="BG1104" s="182">
        <f>IF(N1104="zákl. prenesená",J1104,0)</f>
        <v>0</v>
      </c>
      <c r="BH1104" s="182">
        <f>IF(N1104="zníž. prenesená",J1104,0)</f>
        <v>0</v>
      </c>
      <c r="BI1104" s="182">
        <f>IF(N1104="nulová",J1104,0)</f>
        <v>0</v>
      </c>
      <c r="BJ1104" s="18" t="s">
        <v>89</v>
      </c>
      <c r="BK1104" s="183">
        <f>ROUND(I1104*H1104,3)</f>
        <v>0</v>
      </c>
      <c r="BL1104" s="18" t="s">
        <v>351</v>
      </c>
      <c r="BM1104" s="181" t="s">
        <v>1534</v>
      </c>
    </row>
    <row r="1105" spans="1:65" s="14" customFormat="1" ht="11.25">
      <c r="B1105" s="192"/>
      <c r="D1105" s="185" t="s">
        <v>266</v>
      </c>
      <c r="E1105" s="193" t="s">
        <v>1</v>
      </c>
      <c r="F1105" s="194" t="s">
        <v>116</v>
      </c>
      <c r="H1105" s="195">
        <v>8.5399999999999991</v>
      </c>
      <c r="I1105" s="196"/>
      <c r="L1105" s="192"/>
      <c r="M1105" s="197"/>
      <c r="N1105" s="198"/>
      <c r="O1105" s="198"/>
      <c r="P1105" s="198"/>
      <c r="Q1105" s="198"/>
      <c r="R1105" s="198"/>
      <c r="S1105" s="198"/>
      <c r="T1105" s="199"/>
      <c r="AT1105" s="193" t="s">
        <v>266</v>
      </c>
      <c r="AU1105" s="193" t="s">
        <v>89</v>
      </c>
      <c r="AV1105" s="14" t="s">
        <v>89</v>
      </c>
      <c r="AW1105" s="14" t="s">
        <v>29</v>
      </c>
      <c r="AX1105" s="14" t="s">
        <v>74</v>
      </c>
      <c r="AY1105" s="193" t="s">
        <v>258</v>
      </c>
    </row>
    <row r="1106" spans="1:65" s="14" customFormat="1" ht="11.25">
      <c r="B1106" s="192"/>
      <c r="D1106" s="185" t="s">
        <v>266</v>
      </c>
      <c r="E1106" s="193" t="s">
        <v>1</v>
      </c>
      <c r="F1106" s="194" t="s">
        <v>118</v>
      </c>
      <c r="H1106" s="195">
        <v>8.27</v>
      </c>
      <c r="I1106" s="196"/>
      <c r="L1106" s="192"/>
      <c r="M1106" s="197"/>
      <c r="N1106" s="198"/>
      <c r="O1106" s="198"/>
      <c r="P1106" s="198"/>
      <c r="Q1106" s="198"/>
      <c r="R1106" s="198"/>
      <c r="S1106" s="198"/>
      <c r="T1106" s="199"/>
      <c r="AT1106" s="193" t="s">
        <v>266</v>
      </c>
      <c r="AU1106" s="193" t="s">
        <v>89</v>
      </c>
      <c r="AV1106" s="14" t="s">
        <v>89</v>
      </c>
      <c r="AW1106" s="14" t="s">
        <v>29</v>
      </c>
      <c r="AX1106" s="14" t="s">
        <v>74</v>
      </c>
      <c r="AY1106" s="193" t="s">
        <v>258</v>
      </c>
    </row>
    <row r="1107" spans="1:65" s="15" customFormat="1" ht="11.25">
      <c r="B1107" s="200"/>
      <c r="D1107" s="185" t="s">
        <v>266</v>
      </c>
      <c r="E1107" s="201" t="s">
        <v>1</v>
      </c>
      <c r="F1107" s="202" t="s">
        <v>280</v>
      </c>
      <c r="H1107" s="203">
        <v>16.809999999999999</v>
      </c>
      <c r="I1107" s="204"/>
      <c r="L1107" s="200"/>
      <c r="M1107" s="205"/>
      <c r="N1107" s="206"/>
      <c r="O1107" s="206"/>
      <c r="P1107" s="206"/>
      <c r="Q1107" s="206"/>
      <c r="R1107" s="206"/>
      <c r="S1107" s="206"/>
      <c r="T1107" s="207"/>
      <c r="AT1107" s="201" t="s">
        <v>266</v>
      </c>
      <c r="AU1107" s="201" t="s">
        <v>89</v>
      </c>
      <c r="AV1107" s="15" t="s">
        <v>264</v>
      </c>
      <c r="AW1107" s="15" t="s">
        <v>29</v>
      </c>
      <c r="AX1107" s="15" t="s">
        <v>82</v>
      </c>
      <c r="AY1107" s="201" t="s">
        <v>258</v>
      </c>
    </row>
    <row r="1108" spans="1:65" s="2" customFormat="1" ht="24" customHeight="1">
      <c r="A1108" s="33"/>
      <c r="B1108" s="169"/>
      <c r="C1108" s="208" t="s">
        <v>1535</v>
      </c>
      <c r="D1108" s="208" t="s">
        <v>394</v>
      </c>
      <c r="E1108" s="209" t="s">
        <v>1536</v>
      </c>
      <c r="F1108" s="210" t="s">
        <v>1537</v>
      </c>
      <c r="G1108" s="211" t="s">
        <v>263</v>
      </c>
      <c r="H1108" s="212">
        <v>17.146000000000001</v>
      </c>
      <c r="I1108" s="213"/>
      <c r="J1108" s="212">
        <f>ROUND(I1108*H1108,3)</f>
        <v>0</v>
      </c>
      <c r="K1108" s="214"/>
      <c r="L1108" s="215"/>
      <c r="M1108" s="216" t="s">
        <v>1</v>
      </c>
      <c r="N1108" s="217" t="s">
        <v>40</v>
      </c>
      <c r="O1108" s="59"/>
      <c r="P1108" s="179">
        <f>O1108*H1108</f>
        <v>0</v>
      </c>
      <c r="Q1108" s="179">
        <v>3.3600000000000001E-3</v>
      </c>
      <c r="R1108" s="179">
        <f>Q1108*H1108</f>
        <v>5.7610560000000005E-2</v>
      </c>
      <c r="S1108" s="179">
        <v>0</v>
      </c>
      <c r="T1108" s="180">
        <f>S1108*H1108</f>
        <v>0</v>
      </c>
      <c r="U1108" s="33"/>
      <c r="V1108" s="33"/>
      <c r="W1108" s="33"/>
      <c r="X1108" s="33"/>
      <c r="Y1108" s="33"/>
      <c r="Z1108" s="33"/>
      <c r="AA1108" s="33"/>
      <c r="AB1108" s="33"/>
      <c r="AC1108" s="33"/>
      <c r="AD1108" s="33"/>
      <c r="AE1108" s="33"/>
      <c r="AR1108" s="181" t="s">
        <v>445</v>
      </c>
      <c r="AT1108" s="181" t="s">
        <v>394</v>
      </c>
      <c r="AU1108" s="181" t="s">
        <v>89</v>
      </c>
      <c r="AY1108" s="18" t="s">
        <v>258</v>
      </c>
      <c r="BE1108" s="182">
        <f>IF(N1108="základná",J1108,0)</f>
        <v>0</v>
      </c>
      <c r="BF1108" s="182">
        <f>IF(N1108="znížená",J1108,0)</f>
        <v>0</v>
      </c>
      <c r="BG1108" s="182">
        <f>IF(N1108="zákl. prenesená",J1108,0)</f>
        <v>0</v>
      </c>
      <c r="BH1108" s="182">
        <f>IF(N1108="zníž. prenesená",J1108,0)</f>
        <v>0</v>
      </c>
      <c r="BI1108" s="182">
        <f>IF(N1108="nulová",J1108,0)</f>
        <v>0</v>
      </c>
      <c r="BJ1108" s="18" t="s">
        <v>89</v>
      </c>
      <c r="BK1108" s="183">
        <f>ROUND(I1108*H1108,3)</f>
        <v>0</v>
      </c>
      <c r="BL1108" s="18" t="s">
        <v>351</v>
      </c>
      <c r="BM1108" s="181" t="s">
        <v>1538</v>
      </c>
    </row>
    <row r="1109" spans="1:65" s="14" customFormat="1" ht="11.25">
      <c r="B1109" s="192"/>
      <c r="D1109" s="185" t="s">
        <v>266</v>
      </c>
      <c r="E1109" s="193" t="s">
        <v>1</v>
      </c>
      <c r="F1109" s="194" t="s">
        <v>1539</v>
      </c>
      <c r="H1109" s="195">
        <v>8.7110000000000003</v>
      </c>
      <c r="I1109" s="196"/>
      <c r="L1109" s="192"/>
      <c r="M1109" s="197"/>
      <c r="N1109" s="198"/>
      <c r="O1109" s="198"/>
      <c r="P1109" s="198"/>
      <c r="Q1109" s="198"/>
      <c r="R1109" s="198"/>
      <c r="S1109" s="198"/>
      <c r="T1109" s="199"/>
      <c r="AT1109" s="193" t="s">
        <v>266</v>
      </c>
      <c r="AU1109" s="193" t="s">
        <v>89</v>
      </c>
      <c r="AV1109" s="14" t="s">
        <v>89</v>
      </c>
      <c r="AW1109" s="14" t="s">
        <v>29</v>
      </c>
      <c r="AX1109" s="14" t="s">
        <v>74</v>
      </c>
      <c r="AY1109" s="193" t="s">
        <v>258</v>
      </c>
    </row>
    <row r="1110" spans="1:65" s="14" customFormat="1" ht="11.25">
      <c r="B1110" s="192"/>
      <c r="D1110" s="185" t="s">
        <v>266</v>
      </c>
      <c r="E1110" s="193" t="s">
        <v>1</v>
      </c>
      <c r="F1110" s="194" t="s">
        <v>1540</v>
      </c>
      <c r="H1110" s="195">
        <v>8.4350000000000005</v>
      </c>
      <c r="I1110" s="196"/>
      <c r="L1110" s="192"/>
      <c r="M1110" s="197"/>
      <c r="N1110" s="198"/>
      <c r="O1110" s="198"/>
      <c r="P1110" s="198"/>
      <c r="Q1110" s="198"/>
      <c r="R1110" s="198"/>
      <c r="S1110" s="198"/>
      <c r="T1110" s="199"/>
      <c r="AT1110" s="193" t="s">
        <v>266</v>
      </c>
      <c r="AU1110" s="193" t="s">
        <v>89</v>
      </c>
      <c r="AV1110" s="14" t="s">
        <v>89</v>
      </c>
      <c r="AW1110" s="14" t="s">
        <v>29</v>
      </c>
      <c r="AX1110" s="14" t="s">
        <v>74</v>
      </c>
      <c r="AY1110" s="193" t="s">
        <v>258</v>
      </c>
    </row>
    <row r="1111" spans="1:65" s="15" customFormat="1" ht="11.25">
      <c r="B1111" s="200"/>
      <c r="D1111" s="185" t="s">
        <v>266</v>
      </c>
      <c r="E1111" s="201" t="s">
        <v>1</v>
      </c>
      <c r="F1111" s="202" t="s">
        <v>280</v>
      </c>
      <c r="H1111" s="203">
        <v>17.146000000000001</v>
      </c>
      <c r="I1111" s="204"/>
      <c r="L1111" s="200"/>
      <c r="M1111" s="205"/>
      <c r="N1111" s="206"/>
      <c r="O1111" s="206"/>
      <c r="P1111" s="206"/>
      <c r="Q1111" s="206"/>
      <c r="R1111" s="206"/>
      <c r="S1111" s="206"/>
      <c r="T1111" s="207"/>
      <c r="AT1111" s="201" t="s">
        <v>266</v>
      </c>
      <c r="AU1111" s="201" t="s">
        <v>89</v>
      </c>
      <c r="AV1111" s="15" t="s">
        <v>264</v>
      </c>
      <c r="AW1111" s="15" t="s">
        <v>29</v>
      </c>
      <c r="AX1111" s="15" t="s">
        <v>82</v>
      </c>
      <c r="AY1111" s="201" t="s">
        <v>258</v>
      </c>
    </row>
    <row r="1112" spans="1:65" s="2" customFormat="1" ht="36" customHeight="1">
      <c r="A1112" s="33"/>
      <c r="B1112" s="169"/>
      <c r="C1112" s="170" t="s">
        <v>1541</v>
      </c>
      <c r="D1112" s="170" t="s">
        <v>260</v>
      </c>
      <c r="E1112" s="171" t="s">
        <v>1542</v>
      </c>
      <c r="F1112" s="172" t="s">
        <v>1543</v>
      </c>
      <c r="G1112" s="173" t="s">
        <v>263</v>
      </c>
      <c r="H1112" s="174">
        <v>207.64</v>
      </c>
      <c r="I1112" s="175"/>
      <c r="J1112" s="174">
        <f>ROUND(I1112*H1112,3)</f>
        <v>0</v>
      </c>
      <c r="K1112" s="176"/>
      <c r="L1112" s="34"/>
      <c r="M1112" s="177" t="s">
        <v>1</v>
      </c>
      <c r="N1112" s="178" t="s">
        <v>40</v>
      </c>
      <c r="O1112" s="59"/>
      <c r="P1112" s="179">
        <f>O1112*H1112</f>
        <v>0</v>
      </c>
      <c r="Q1112" s="179">
        <v>0</v>
      </c>
      <c r="R1112" s="179">
        <f>Q1112*H1112</f>
        <v>0</v>
      </c>
      <c r="S1112" s="179">
        <v>0</v>
      </c>
      <c r="T1112" s="180">
        <f>S1112*H1112</f>
        <v>0</v>
      </c>
      <c r="U1112" s="33"/>
      <c r="V1112" s="33"/>
      <c r="W1112" s="33"/>
      <c r="X1112" s="33"/>
      <c r="Y1112" s="33"/>
      <c r="Z1112" s="33"/>
      <c r="AA1112" s="33"/>
      <c r="AB1112" s="33"/>
      <c r="AC1112" s="33"/>
      <c r="AD1112" s="33"/>
      <c r="AE1112" s="33"/>
      <c r="AR1112" s="181" t="s">
        <v>351</v>
      </c>
      <c r="AT1112" s="181" t="s">
        <v>260</v>
      </c>
      <c r="AU1112" s="181" t="s">
        <v>89</v>
      </c>
      <c r="AY1112" s="18" t="s">
        <v>258</v>
      </c>
      <c r="BE1112" s="182">
        <f>IF(N1112="základná",J1112,0)</f>
        <v>0</v>
      </c>
      <c r="BF1112" s="182">
        <f>IF(N1112="znížená",J1112,0)</f>
        <v>0</v>
      </c>
      <c r="BG1112" s="182">
        <f>IF(N1112="zákl. prenesená",J1112,0)</f>
        <v>0</v>
      </c>
      <c r="BH1112" s="182">
        <f>IF(N1112="zníž. prenesená",J1112,0)</f>
        <v>0</v>
      </c>
      <c r="BI1112" s="182">
        <f>IF(N1112="nulová",J1112,0)</f>
        <v>0</v>
      </c>
      <c r="BJ1112" s="18" t="s">
        <v>89</v>
      </c>
      <c r="BK1112" s="183">
        <f>ROUND(I1112*H1112,3)</f>
        <v>0</v>
      </c>
      <c r="BL1112" s="18" t="s">
        <v>351</v>
      </c>
      <c r="BM1112" s="181" t="s">
        <v>1544</v>
      </c>
    </row>
    <row r="1113" spans="1:65" s="14" customFormat="1" ht="11.25">
      <c r="B1113" s="192"/>
      <c r="D1113" s="185" t="s">
        <v>266</v>
      </c>
      <c r="E1113" s="193" t="s">
        <v>1</v>
      </c>
      <c r="F1113" s="194" t="s">
        <v>116</v>
      </c>
      <c r="H1113" s="195">
        <v>8.5399999999999991</v>
      </c>
      <c r="I1113" s="196"/>
      <c r="L1113" s="192"/>
      <c r="M1113" s="197"/>
      <c r="N1113" s="198"/>
      <c r="O1113" s="198"/>
      <c r="P1113" s="198"/>
      <c r="Q1113" s="198"/>
      <c r="R1113" s="198"/>
      <c r="S1113" s="198"/>
      <c r="T1113" s="199"/>
      <c r="AT1113" s="193" t="s">
        <v>266</v>
      </c>
      <c r="AU1113" s="193" t="s">
        <v>89</v>
      </c>
      <c r="AV1113" s="14" t="s">
        <v>89</v>
      </c>
      <c r="AW1113" s="14" t="s">
        <v>29</v>
      </c>
      <c r="AX1113" s="14" t="s">
        <v>74</v>
      </c>
      <c r="AY1113" s="193" t="s">
        <v>258</v>
      </c>
    </row>
    <row r="1114" spans="1:65" s="14" customFormat="1" ht="11.25">
      <c r="B1114" s="192"/>
      <c r="D1114" s="185" t="s">
        <v>266</v>
      </c>
      <c r="E1114" s="193" t="s">
        <v>1</v>
      </c>
      <c r="F1114" s="194" t="s">
        <v>118</v>
      </c>
      <c r="H1114" s="195">
        <v>8.27</v>
      </c>
      <c r="I1114" s="196"/>
      <c r="L1114" s="192"/>
      <c r="M1114" s="197"/>
      <c r="N1114" s="198"/>
      <c r="O1114" s="198"/>
      <c r="P1114" s="198"/>
      <c r="Q1114" s="198"/>
      <c r="R1114" s="198"/>
      <c r="S1114" s="198"/>
      <c r="T1114" s="199"/>
      <c r="AT1114" s="193" t="s">
        <v>266</v>
      </c>
      <c r="AU1114" s="193" t="s">
        <v>89</v>
      </c>
      <c r="AV1114" s="14" t="s">
        <v>89</v>
      </c>
      <c r="AW1114" s="14" t="s">
        <v>29</v>
      </c>
      <c r="AX1114" s="14" t="s">
        <v>74</v>
      </c>
      <c r="AY1114" s="193" t="s">
        <v>258</v>
      </c>
    </row>
    <row r="1115" spans="1:65" s="14" customFormat="1" ht="11.25">
      <c r="B1115" s="192"/>
      <c r="D1115" s="185" t="s">
        <v>266</v>
      </c>
      <c r="E1115" s="193" t="s">
        <v>1</v>
      </c>
      <c r="F1115" s="194" t="s">
        <v>1545</v>
      </c>
      <c r="H1115" s="195">
        <v>190.83</v>
      </c>
      <c r="I1115" s="196"/>
      <c r="L1115" s="192"/>
      <c r="M1115" s="197"/>
      <c r="N1115" s="198"/>
      <c r="O1115" s="198"/>
      <c r="P1115" s="198"/>
      <c r="Q1115" s="198"/>
      <c r="R1115" s="198"/>
      <c r="S1115" s="198"/>
      <c r="T1115" s="199"/>
      <c r="AT1115" s="193" t="s">
        <v>266</v>
      </c>
      <c r="AU1115" s="193" t="s">
        <v>89</v>
      </c>
      <c r="AV1115" s="14" t="s">
        <v>89</v>
      </c>
      <c r="AW1115" s="14" t="s">
        <v>29</v>
      </c>
      <c r="AX1115" s="14" t="s">
        <v>74</v>
      </c>
      <c r="AY1115" s="193" t="s">
        <v>258</v>
      </c>
    </row>
    <row r="1116" spans="1:65" s="15" customFormat="1" ht="11.25">
      <c r="B1116" s="200"/>
      <c r="D1116" s="185" t="s">
        <v>266</v>
      </c>
      <c r="E1116" s="201" t="s">
        <v>1</v>
      </c>
      <c r="F1116" s="202" t="s">
        <v>280</v>
      </c>
      <c r="H1116" s="203">
        <v>207.64</v>
      </c>
      <c r="I1116" s="204"/>
      <c r="L1116" s="200"/>
      <c r="M1116" s="205"/>
      <c r="N1116" s="206"/>
      <c r="O1116" s="206"/>
      <c r="P1116" s="206"/>
      <c r="Q1116" s="206"/>
      <c r="R1116" s="206"/>
      <c r="S1116" s="206"/>
      <c r="T1116" s="207"/>
      <c r="AT1116" s="201" t="s">
        <v>266</v>
      </c>
      <c r="AU1116" s="201" t="s">
        <v>89</v>
      </c>
      <c r="AV1116" s="15" t="s">
        <v>264</v>
      </c>
      <c r="AW1116" s="15" t="s">
        <v>29</v>
      </c>
      <c r="AX1116" s="15" t="s">
        <v>82</v>
      </c>
      <c r="AY1116" s="201" t="s">
        <v>258</v>
      </c>
    </row>
    <row r="1117" spans="1:65" s="2" customFormat="1" ht="24" customHeight="1">
      <c r="A1117" s="33"/>
      <c r="B1117" s="169"/>
      <c r="C1117" s="208" t="s">
        <v>1546</v>
      </c>
      <c r="D1117" s="208" t="s">
        <v>394</v>
      </c>
      <c r="E1117" s="209" t="s">
        <v>1547</v>
      </c>
      <c r="F1117" s="210" t="s">
        <v>1548</v>
      </c>
      <c r="G1117" s="211" t="s">
        <v>263</v>
      </c>
      <c r="H1117" s="212">
        <v>17.146000000000001</v>
      </c>
      <c r="I1117" s="213"/>
      <c r="J1117" s="212">
        <f>ROUND(I1117*H1117,3)</f>
        <v>0</v>
      </c>
      <c r="K1117" s="214"/>
      <c r="L1117" s="215"/>
      <c r="M1117" s="216" t="s">
        <v>1</v>
      </c>
      <c r="N1117" s="217" t="s">
        <v>40</v>
      </c>
      <c r="O1117" s="59"/>
      <c r="P1117" s="179">
        <f>O1117*H1117</f>
        <v>0</v>
      </c>
      <c r="Q1117" s="179">
        <v>1.1999999999999999E-3</v>
      </c>
      <c r="R1117" s="179">
        <f>Q1117*H1117</f>
        <v>2.0575199999999998E-2</v>
      </c>
      <c r="S1117" s="179">
        <v>0</v>
      </c>
      <c r="T1117" s="180">
        <f>S1117*H1117</f>
        <v>0</v>
      </c>
      <c r="U1117" s="33"/>
      <c r="V1117" s="33"/>
      <c r="W1117" s="33"/>
      <c r="X1117" s="33"/>
      <c r="Y1117" s="33"/>
      <c r="Z1117" s="33"/>
      <c r="AA1117" s="33"/>
      <c r="AB1117" s="33"/>
      <c r="AC1117" s="33"/>
      <c r="AD1117" s="33"/>
      <c r="AE1117" s="33"/>
      <c r="AR1117" s="181" t="s">
        <v>445</v>
      </c>
      <c r="AT1117" s="181" t="s">
        <v>394</v>
      </c>
      <c r="AU1117" s="181" t="s">
        <v>89</v>
      </c>
      <c r="AY1117" s="18" t="s">
        <v>258</v>
      </c>
      <c r="BE1117" s="182">
        <f>IF(N1117="základná",J1117,0)</f>
        <v>0</v>
      </c>
      <c r="BF1117" s="182">
        <f>IF(N1117="znížená",J1117,0)</f>
        <v>0</v>
      </c>
      <c r="BG1117" s="182">
        <f>IF(N1117="zákl. prenesená",J1117,0)</f>
        <v>0</v>
      </c>
      <c r="BH1117" s="182">
        <f>IF(N1117="zníž. prenesená",J1117,0)</f>
        <v>0</v>
      </c>
      <c r="BI1117" s="182">
        <f>IF(N1117="nulová",J1117,0)</f>
        <v>0</v>
      </c>
      <c r="BJ1117" s="18" t="s">
        <v>89</v>
      </c>
      <c r="BK1117" s="183">
        <f>ROUND(I1117*H1117,3)</f>
        <v>0</v>
      </c>
      <c r="BL1117" s="18" t="s">
        <v>351</v>
      </c>
      <c r="BM1117" s="181" t="s">
        <v>1549</v>
      </c>
    </row>
    <row r="1118" spans="1:65" s="14" customFormat="1" ht="11.25">
      <c r="B1118" s="192"/>
      <c r="D1118" s="185" t="s">
        <v>266</v>
      </c>
      <c r="E1118" s="193" t="s">
        <v>1</v>
      </c>
      <c r="F1118" s="194" t="s">
        <v>1539</v>
      </c>
      <c r="H1118" s="195">
        <v>8.7110000000000003</v>
      </c>
      <c r="I1118" s="196"/>
      <c r="L1118" s="192"/>
      <c r="M1118" s="197"/>
      <c r="N1118" s="198"/>
      <c r="O1118" s="198"/>
      <c r="P1118" s="198"/>
      <c r="Q1118" s="198"/>
      <c r="R1118" s="198"/>
      <c r="S1118" s="198"/>
      <c r="T1118" s="199"/>
      <c r="AT1118" s="193" t="s">
        <v>266</v>
      </c>
      <c r="AU1118" s="193" t="s">
        <v>89</v>
      </c>
      <c r="AV1118" s="14" t="s">
        <v>89</v>
      </c>
      <c r="AW1118" s="14" t="s">
        <v>29</v>
      </c>
      <c r="AX1118" s="14" t="s">
        <v>74</v>
      </c>
      <c r="AY1118" s="193" t="s">
        <v>258</v>
      </c>
    </row>
    <row r="1119" spans="1:65" s="14" customFormat="1" ht="11.25">
      <c r="B1119" s="192"/>
      <c r="D1119" s="185" t="s">
        <v>266</v>
      </c>
      <c r="E1119" s="193" t="s">
        <v>1</v>
      </c>
      <c r="F1119" s="194" t="s">
        <v>1540</v>
      </c>
      <c r="H1119" s="195">
        <v>8.4350000000000005</v>
      </c>
      <c r="I1119" s="196"/>
      <c r="L1119" s="192"/>
      <c r="M1119" s="197"/>
      <c r="N1119" s="198"/>
      <c r="O1119" s="198"/>
      <c r="P1119" s="198"/>
      <c r="Q1119" s="198"/>
      <c r="R1119" s="198"/>
      <c r="S1119" s="198"/>
      <c r="T1119" s="199"/>
      <c r="AT1119" s="193" t="s">
        <v>266</v>
      </c>
      <c r="AU1119" s="193" t="s">
        <v>89</v>
      </c>
      <c r="AV1119" s="14" t="s">
        <v>89</v>
      </c>
      <c r="AW1119" s="14" t="s">
        <v>29</v>
      </c>
      <c r="AX1119" s="14" t="s">
        <v>74</v>
      </c>
      <c r="AY1119" s="193" t="s">
        <v>258</v>
      </c>
    </row>
    <row r="1120" spans="1:65" s="15" customFormat="1" ht="11.25">
      <c r="B1120" s="200"/>
      <c r="D1120" s="185" t="s">
        <v>266</v>
      </c>
      <c r="E1120" s="201" t="s">
        <v>1</v>
      </c>
      <c r="F1120" s="202" t="s">
        <v>280</v>
      </c>
      <c r="H1120" s="203">
        <v>17.146000000000001</v>
      </c>
      <c r="I1120" s="204"/>
      <c r="L1120" s="200"/>
      <c r="M1120" s="205"/>
      <c r="N1120" s="206"/>
      <c r="O1120" s="206"/>
      <c r="P1120" s="206"/>
      <c r="Q1120" s="206"/>
      <c r="R1120" s="206"/>
      <c r="S1120" s="206"/>
      <c r="T1120" s="207"/>
      <c r="AT1120" s="201" t="s">
        <v>266</v>
      </c>
      <c r="AU1120" s="201" t="s">
        <v>89</v>
      </c>
      <c r="AV1120" s="15" t="s">
        <v>264</v>
      </c>
      <c r="AW1120" s="15" t="s">
        <v>29</v>
      </c>
      <c r="AX1120" s="15" t="s">
        <v>82</v>
      </c>
      <c r="AY1120" s="201" t="s">
        <v>258</v>
      </c>
    </row>
    <row r="1121" spans="1:65" s="2" customFormat="1" ht="24" customHeight="1">
      <c r="A1121" s="33"/>
      <c r="B1121" s="169"/>
      <c r="C1121" s="208" t="s">
        <v>1550</v>
      </c>
      <c r="D1121" s="208" t="s">
        <v>394</v>
      </c>
      <c r="E1121" s="209" t="s">
        <v>1551</v>
      </c>
      <c r="F1121" s="210" t="s">
        <v>1552</v>
      </c>
      <c r="G1121" s="211" t="s">
        <v>263</v>
      </c>
      <c r="H1121" s="212">
        <v>194.64699999999999</v>
      </c>
      <c r="I1121" s="213"/>
      <c r="J1121" s="212">
        <f>ROUND(I1121*H1121,3)</f>
        <v>0</v>
      </c>
      <c r="K1121" s="214"/>
      <c r="L1121" s="215"/>
      <c r="M1121" s="216" t="s">
        <v>1</v>
      </c>
      <c r="N1121" s="217" t="s">
        <v>40</v>
      </c>
      <c r="O1121" s="59"/>
      <c r="P1121" s="179">
        <f>O1121*H1121</f>
        <v>0</v>
      </c>
      <c r="Q1121" s="179">
        <v>2.3999999999999998E-3</v>
      </c>
      <c r="R1121" s="179">
        <f>Q1121*H1121</f>
        <v>0.46715279999999992</v>
      </c>
      <c r="S1121" s="179">
        <v>0</v>
      </c>
      <c r="T1121" s="180">
        <f>S1121*H1121</f>
        <v>0</v>
      </c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R1121" s="181" t="s">
        <v>445</v>
      </c>
      <c r="AT1121" s="181" t="s">
        <v>394</v>
      </c>
      <c r="AU1121" s="181" t="s">
        <v>89</v>
      </c>
      <c r="AY1121" s="18" t="s">
        <v>258</v>
      </c>
      <c r="BE1121" s="182">
        <f>IF(N1121="základná",J1121,0)</f>
        <v>0</v>
      </c>
      <c r="BF1121" s="182">
        <f>IF(N1121="znížená",J1121,0)</f>
        <v>0</v>
      </c>
      <c r="BG1121" s="182">
        <f>IF(N1121="zákl. prenesená",J1121,0)</f>
        <v>0</v>
      </c>
      <c r="BH1121" s="182">
        <f>IF(N1121="zníž. prenesená",J1121,0)</f>
        <v>0</v>
      </c>
      <c r="BI1121" s="182">
        <f>IF(N1121="nulová",J1121,0)</f>
        <v>0</v>
      </c>
      <c r="BJ1121" s="18" t="s">
        <v>89</v>
      </c>
      <c r="BK1121" s="183">
        <f>ROUND(I1121*H1121,3)</f>
        <v>0</v>
      </c>
      <c r="BL1121" s="18" t="s">
        <v>351</v>
      </c>
      <c r="BM1121" s="181" t="s">
        <v>1553</v>
      </c>
    </row>
    <row r="1122" spans="1:65" s="14" customFormat="1" ht="11.25">
      <c r="B1122" s="192"/>
      <c r="D1122" s="185" t="s">
        <v>266</v>
      </c>
      <c r="E1122" s="193" t="s">
        <v>1</v>
      </c>
      <c r="F1122" s="194" t="s">
        <v>1554</v>
      </c>
      <c r="H1122" s="195">
        <v>194.64699999999999</v>
      </c>
      <c r="I1122" s="196"/>
      <c r="L1122" s="192"/>
      <c r="M1122" s="197"/>
      <c r="N1122" s="198"/>
      <c r="O1122" s="198"/>
      <c r="P1122" s="198"/>
      <c r="Q1122" s="198"/>
      <c r="R1122" s="198"/>
      <c r="S1122" s="198"/>
      <c r="T1122" s="199"/>
      <c r="AT1122" s="193" t="s">
        <v>266</v>
      </c>
      <c r="AU1122" s="193" t="s">
        <v>89</v>
      </c>
      <c r="AV1122" s="14" t="s">
        <v>89</v>
      </c>
      <c r="AW1122" s="14" t="s">
        <v>29</v>
      </c>
      <c r="AX1122" s="14" t="s">
        <v>82</v>
      </c>
      <c r="AY1122" s="193" t="s">
        <v>258</v>
      </c>
    </row>
    <row r="1123" spans="1:65" s="2" customFormat="1" ht="16.5" customHeight="1">
      <c r="A1123" s="33"/>
      <c r="B1123" s="169"/>
      <c r="C1123" s="170" t="s">
        <v>1555</v>
      </c>
      <c r="D1123" s="170" t="s">
        <v>260</v>
      </c>
      <c r="E1123" s="171" t="s">
        <v>1556</v>
      </c>
      <c r="F1123" s="172" t="s">
        <v>1557</v>
      </c>
      <c r="G1123" s="173" t="s">
        <v>263</v>
      </c>
      <c r="H1123" s="174">
        <v>40.488</v>
      </c>
      <c r="I1123" s="175"/>
      <c r="J1123" s="174">
        <f>ROUND(I1123*H1123,3)</f>
        <v>0</v>
      </c>
      <c r="K1123" s="176"/>
      <c r="L1123" s="34"/>
      <c r="M1123" s="177" t="s">
        <v>1</v>
      </c>
      <c r="N1123" s="178" t="s">
        <v>40</v>
      </c>
      <c r="O1123" s="59"/>
      <c r="P1123" s="179">
        <f>O1123*H1123</f>
        <v>0</v>
      </c>
      <c r="Q1123" s="179">
        <v>0</v>
      </c>
      <c r="R1123" s="179">
        <f>Q1123*H1123</f>
        <v>0</v>
      </c>
      <c r="S1123" s="179">
        <v>0</v>
      </c>
      <c r="T1123" s="180">
        <f>S1123*H1123</f>
        <v>0</v>
      </c>
      <c r="U1123" s="33"/>
      <c r="V1123" s="33"/>
      <c r="W1123" s="33"/>
      <c r="X1123" s="33"/>
      <c r="Y1123" s="33"/>
      <c r="Z1123" s="33"/>
      <c r="AA1123" s="33"/>
      <c r="AB1123" s="33"/>
      <c r="AC1123" s="33"/>
      <c r="AD1123" s="33"/>
      <c r="AE1123" s="33"/>
      <c r="AR1123" s="181" t="s">
        <v>351</v>
      </c>
      <c r="AT1123" s="181" t="s">
        <v>260</v>
      </c>
      <c r="AU1123" s="181" t="s">
        <v>89</v>
      </c>
      <c r="AY1123" s="18" t="s">
        <v>258</v>
      </c>
      <c r="BE1123" s="182">
        <f>IF(N1123="základná",J1123,0)</f>
        <v>0</v>
      </c>
      <c r="BF1123" s="182">
        <f>IF(N1123="znížená",J1123,0)</f>
        <v>0</v>
      </c>
      <c r="BG1123" s="182">
        <f>IF(N1123="zákl. prenesená",J1123,0)</f>
        <v>0</v>
      </c>
      <c r="BH1123" s="182">
        <f>IF(N1123="zníž. prenesená",J1123,0)</f>
        <v>0</v>
      </c>
      <c r="BI1123" s="182">
        <f>IF(N1123="nulová",J1123,0)</f>
        <v>0</v>
      </c>
      <c r="BJ1123" s="18" t="s">
        <v>89</v>
      </c>
      <c r="BK1123" s="183">
        <f>ROUND(I1123*H1123,3)</f>
        <v>0</v>
      </c>
      <c r="BL1123" s="18" t="s">
        <v>351</v>
      </c>
      <c r="BM1123" s="181" t="s">
        <v>1558</v>
      </c>
    </row>
    <row r="1124" spans="1:65" s="14" customFormat="1" ht="11.25">
      <c r="B1124" s="192"/>
      <c r="D1124" s="185" t="s">
        <v>266</v>
      </c>
      <c r="E1124" s="193" t="s">
        <v>1</v>
      </c>
      <c r="F1124" s="194" t="s">
        <v>1559</v>
      </c>
      <c r="H1124" s="195">
        <v>40.488</v>
      </c>
      <c r="I1124" s="196"/>
      <c r="L1124" s="192"/>
      <c r="M1124" s="197"/>
      <c r="N1124" s="198"/>
      <c r="O1124" s="198"/>
      <c r="P1124" s="198"/>
      <c r="Q1124" s="198"/>
      <c r="R1124" s="198"/>
      <c r="S1124" s="198"/>
      <c r="T1124" s="199"/>
      <c r="AT1124" s="193" t="s">
        <v>266</v>
      </c>
      <c r="AU1124" s="193" t="s">
        <v>89</v>
      </c>
      <c r="AV1124" s="14" t="s">
        <v>89</v>
      </c>
      <c r="AW1124" s="14" t="s">
        <v>29</v>
      </c>
      <c r="AX1124" s="14" t="s">
        <v>82</v>
      </c>
      <c r="AY1124" s="193" t="s">
        <v>258</v>
      </c>
    </row>
    <row r="1125" spans="1:65" s="2" customFormat="1" ht="36" customHeight="1">
      <c r="A1125" s="33"/>
      <c r="B1125" s="169"/>
      <c r="C1125" s="208" t="s">
        <v>1560</v>
      </c>
      <c r="D1125" s="208" t="s">
        <v>394</v>
      </c>
      <c r="E1125" s="209" t="s">
        <v>1561</v>
      </c>
      <c r="F1125" s="210" t="s">
        <v>1562</v>
      </c>
      <c r="G1125" s="211" t="s">
        <v>263</v>
      </c>
      <c r="H1125" s="212">
        <v>8.6940000000000008</v>
      </c>
      <c r="I1125" s="213"/>
      <c r="J1125" s="212">
        <f>ROUND(I1125*H1125,3)</f>
        <v>0</v>
      </c>
      <c r="K1125" s="214"/>
      <c r="L1125" s="215"/>
      <c r="M1125" s="216" t="s">
        <v>1</v>
      </c>
      <c r="N1125" s="217" t="s">
        <v>40</v>
      </c>
      <c r="O1125" s="59"/>
      <c r="P1125" s="179">
        <f>O1125*H1125</f>
        <v>0</v>
      </c>
      <c r="Q1125" s="179">
        <v>1.3999999999999999E-4</v>
      </c>
      <c r="R1125" s="179">
        <f>Q1125*H1125</f>
        <v>1.2171600000000001E-3</v>
      </c>
      <c r="S1125" s="179">
        <v>0</v>
      </c>
      <c r="T1125" s="180">
        <f>S1125*H1125</f>
        <v>0</v>
      </c>
      <c r="U1125" s="33"/>
      <c r="V1125" s="33"/>
      <c r="W1125" s="33"/>
      <c r="X1125" s="33"/>
      <c r="Y1125" s="33"/>
      <c r="Z1125" s="33"/>
      <c r="AA1125" s="33"/>
      <c r="AB1125" s="33"/>
      <c r="AC1125" s="33"/>
      <c r="AD1125" s="33"/>
      <c r="AE1125" s="33"/>
      <c r="AR1125" s="181" t="s">
        <v>445</v>
      </c>
      <c r="AT1125" s="181" t="s">
        <v>394</v>
      </c>
      <c r="AU1125" s="181" t="s">
        <v>89</v>
      </c>
      <c r="AY1125" s="18" t="s">
        <v>258</v>
      </c>
      <c r="BE1125" s="182">
        <f>IF(N1125="základná",J1125,0)</f>
        <v>0</v>
      </c>
      <c r="BF1125" s="182">
        <f>IF(N1125="znížená",J1125,0)</f>
        <v>0</v>
      </c>
      <c r="BG1125" s="182">
        <f>IF(N1125="zákl. prenesená",J1125,0)</f>
        <v>0</v>
      </c>
      <c r="BH1125" s="182">
        <f>IF(N1125="zníž. prenesená",J1125,0)</f>
        <v>0</v>
      </c>
      <c r="BI1125" s="182">
        <f>IF(N1125="nulová",J1125,0)</f>
        <v>0</v>
      </c>
      <c r="BJ1125" s="18" t="s">
        <v>89</v>
      </c>
      <c r="BK1125" s="183">
        <f>ROUND(I1125*H1125,3)</f>
        <v>0</v>
      </c>
      <c r="BL1125" s="18" t="s">
        <v>351</v>
      </c>
      <c r="BM1125" s="181" t="s">
        <v>1563</v>
      </c>
    </row>
    <row r="1126" spans="1:65" s="14" customFormat="1" ht="11.25">
      <c r="B1126" s="192"/>
      <c r="D1126" s="185" t="s">
        <v>266</v>
      </c>
      <c r="E1126" s="193" t="s">
        <v>1</v>
      </c>
      <c r="F1126" s="194" t="s">
        <v>614</v>
      </c>
      <c r="H1126" s="195">
        <v>8.6940000000000008</v>
      </c>
      <c r="I1126" s="196"/>
      <c r="L1126" s="192"/>
      <c r="M1126" s="197"/>
      <c r="N1126" s="198"/>
      <c r="O1126" s="198"/>
      <c r="P1126" s="198"/>
      <c r="Q1126" s="198"/>
      <c r="R1126" s="198"/>
      <c r="S1126" s="198"/>
      <c r="T1126" s="199"/>
      <c r="AT1126" s="193" t="s">
        <v>266</v>
      </c>
      <c r="AU1126" s="193" t="s">
        <v>89</v>
      </c>
      <c r="AV1126" s="14" t="s">
        <v>89</v>
      </c>
      <c r="AW1126" s="14" t="s">
        <v>29</v>
      </c>
      <c r="AX1126" s="14" t="s">
        <v>82</v>
      </c>
      <c r="AY1126" s="193" t="s">
        <v>258</v>
      </c>
    </row>
    <row r="1127" spans="1:65" s="2" customFormat="1" ht="16.5" customHeight="1">
      <c r="A1127" s="33"/>
      <c r="B1127" s="169"/>
      <c r="C1127" s="208" t="s">
        <v>1564</v>
      </c>
      <c r="D1127" s="208" t="s">
        <v>394</v>
      </c>
      <c r="E1127" s="209" t="s">
        <v>1565</v>
      </c>
      <c r="F1127" s="210" t="s">
        <v>1566</v>
      </c>
      <c r="G1127" s="211" t="s">
        <v>263</v>
      </c>
      <c r="H1127" s="212">
        <v>37.866999999999997</v>
      </c>
      <c r="I1127" s="213"/>
      <c r="J1127" s="212">
        <f>ROUND(I1127*H1127,3)</f>
        <v>0</v>
      </c>
      <c r="K1127" s="214"/>
      <c r="L1127" s="215"/>
      <c r="M1127" s="216" t="s">
        <v>1</v>
      </c>
      <c r="N1127" s="217" t="s">
        <v>40</v>
      </c>
      <c r="O1127" s="59"/>
      <c r="P1127" s="179">
        <f>O1127*H1127</f>
        <v>0</v>
      </c>
      <c r="Q1127" s="179">
        <v>1E-4</v>
      </c>
      <c r="R1127" s="179">
        <f>Q1127*H1127</f>
        <v>3.7867E-3</v>
      </c>
      <c r="S1127" s="179">
        <v>0</v>
      </c>
      <c r="T1127" s="180">
        <f>S1127*H1127</f>
        <v>0</v>
      </c>
      <c r="U1127" s="33"/>
      <c r="V1127" s="33"/>
      <c r="W1127" s="33"/>
      <c r="X1127" s="33"/>
      <c r="Y1127" s="33"/>
      <c r="Z1127" s="33"/>
      <c r="AA1127" s="33"/>
      <c r="AB1127" s="33"/>
      <c r="AC1127" s="33"/>
      <c r="AD1127" s="33"/>
      <c r="AE1127" s="33"/>
      <c r="AR1127" s="181" t="s">
        <v>445</v>
      </c>
      <c r="AT1127" s="181" t="s">
        <v>394</v>
      </c>
      <c r="AU1127" s="181" t="s">
        <v>89</v>
      </c>
      <c r="AY1127" s="18" t="s">
        <v>258</v>
      </c>
      <c r="BE1127" s="182">
        <f>IF(N1127="základná",J1127,0)</f>
        <v>0</v>
      </c>
      <c r="BF1127" s="182">
        <f>IF(N1127="znížená",J1127,0)</f>
        <v>0</v>
      </c>
      <c r="BG1127" s="182">
        <f>IF(N1127="zákl. prenesená",J1127,0)</f>
        <v>0</v>
      </c>
      <c r="BH1127" s="182">
        <f>IF(N1127="zníž. prenesená",J1127,0)</f>
        <v>0</v>
      </c>
      <c r="BI1127" s="182">
        <f>IF(N1127="nulová",J1127,0)</f>
        <v>0</v>
      </c>
      <c r="BJ1127" s="18" t="s">
        <v>89</v>
      </c>
      <c r="BK1127" s="183">
        <f>ROUND(I1127*H1127,3)</f>
        <v>0</v>
      </c>
      <c r="BL1127" s="18" t="s">
        <v>351</v>
      </c>
      <c r="BM1127" s="181" t="s">
        <v>1567</v>
      </c>
    </row>
    <row r="1128" spans="1:65" s="14" customFormat="1" ht="11.25">
      <c r="B1128" s="192"/>
      <c r="D1128" s="185" t="s">
        <v>266</v>
      </c>
      <c r="E1128" s="193" t="s">
        <v>1</v>
      </c>
      <c r="F1128" s="194" t="s">
        <v>1008</v>
      </c>
      <c r="H1128" s="195">
        <v>37.866999999999997</v>
      </c>
      <c r="I1128" s="196"/>
      <c r="L1128" s="192"/>
      <c r="M1128" s="197"/>
      <c r="N1128" s="198"/>
      <c r="O1128" s="198"/>
      <c r="P1128" s="198"/>
      <c r="Q1128" s="198"/>
      <c r="R1128" s="198"/>
      <c r="S1128" s="198"/>
      <c r="T1128" s="199"/>
      <c r="AT1128" s="193" t="s">
        <v>266</v>
      </c>
      <c r="AU1128" s="193" t="s">
        <v>89</v>
      </c>
      <c r="AV1128" s="14" t="s">
        <v>89</v>
      </c>
      <c r="AW1128" s="14" t="s">
        <v>29</v>
      </c>
      <c r="AX1128" s="14" t="s">
        <v>82</v>
      </c>
      <c r="AY1128" s="193" t="s">
        <v>258</v>
      </c>
    </row>
    <row r="1129" spans="1:65" s="2" customFormat="1" ht="24" customHeight="1">
      <c r="A1129" s="33"/>
      <c r="B1129" s="169"/>
      <c r="C1129" s="170" t="s">
        <v>1568</v>
      </c>
      <c r="D1129" s="170" t="s">
        <v>260</v>
      </c>
      <c r="E1129" s="171" t="s">
        <v>1569</v>
      </c>
      <c r="F1129" s="172" t="s">
        <v>1570</v>
      </c>
      <c r="G1129" s="173" t="s">
        <v>263</v>
      </c>
      <c r="H1129" s="174">
        <v>7.56</v>
      </c>
      <c r="I1129" s="175"/>
      <c r="J1129" s="174">
        <f>ROUND(I1129*H1129,3)</f>
        <v>0</v>
      </c>
      <c r="K1129" s="176"/>
      <c r="L1129" s="34"/>
      <c r="M1129" s="177" t="s">
        <v>1</v>
      </c>
      <c r="N1129" s="178" t="s">
        <v>40</v>
      </c>
      <c r="O1129" s="59"/>
      <c r="P1129" s="179">
        <f>O1129*H1129</f>
        <v>0</v>
      </c>
      <c r="Q1129" s="179">
        <v>0</v>
      </c>
      <c r="R1129" s="179">
        <f>Q1129*H1129</f>
        <v>0</v>
      </c>
      <c r="S1129" s="179">
        <v>0</v>
      </c>
      <c r="T1129" s="180">
        <f>S1129*H1129</f>
        <v>0</v>
      </c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R1129" s="181" t="s">
        <v>351</v>
      </c>
      <c r="AT1129" s="181" t="s">
        <v>260</v>
      </c>
      <c r="AU1129" s="181" t="s">
        <v>89</v>
      </c>
      <c r="AY1129" s="18" t="s">
        <v>258</v>
      </c>
      <c r="BE1129" s="182">
        <f>IF(N1129="základná",J1129,0)</f>
        <v>0</v>
      </c>
      <c r="BF1129" s="182">
        <f>IF(N1129="znížená",J1129,0)</f>
        <v>0</v>
      </c>
      <c r="BG1129" s="182">
        <f>IF(N1129="zákl. prenesená",J1129,0)</f>
        <v>0</v>
      </c>
      <c r="BH1129" s="182">
        <f>IF(N1129="zníž. prenesená",J1129,0)</f>
        <v>0</v>
      </c>
      <c r="BI1129" s="182">
        <f>IF(N1129="nulová",J1129,0)</f>
        <v>0</v>
      </c>
      <c r="BJ1129" s="18" t="s">
        <v>89</v>
      </c>
      <c r="BK1129" s="183">
        <f>ROUND(I1129*H1129,3)</f>
        <v>0</v>
      </c>
      <c r="BL1129" s="18" t="s">
        <v>351</v>
      </c>
      <c r="BM1129" s="181" t="s">
        <v>1571</v>
      </c>
    </row>
    <row r="1130" spans="1:65" s="13" customFormat="1" ht="11.25">
      <c r="B1130" s="184"/>
      <c r="D1130" s="185" t="s">
        <v>266</v>
      </c>
      <c r="E1130" s="186" t="s">
        <v>1</v>
      </c>
      <c r="F1130" s="187" t="s">
        <v>1572</v>
      </c>
      <c r="H1130" s="186" t="s">
        <v>1</v>
      </c>
      <c r="I1130" s="188"/>
      <c r="L1130" s="184"/>
      <c r="M1130" s="189"/>
      <c r="N1130" s="190"/>
      <c r="O1130" s="190"/>
      <c r="P1130" s="190"/>
      <c r="Q1130" s="190"/>
      <c r="R1130" s="190"/>
      <c r="S1130" s="190"/>
      <c r="T1130" s="191"/>
      <c r="AT1130" s="186" t="s">
        <v>266</v>
      </c>
      <c r="AU1130" s="186" t="s">
        <v>89</v>
      </c>
      <c r="AV1130" s="13" t="s">
        <v>82</v>
      </c>
      <c r="AW1130" s="13" t="s">
        <v>29</v>
      </c>
      <c r="AX1130" s="13" t="s">
        <v>74</v>
      </c>
      <c r="AY1130" s="186" t="s">
        <v>258</v>
      </c>
    </row>
    <row r="1131" spans="1:65" s="14" customFormat="1" ht="11.25">
      <c r="B1131" s="192"/>
      <c r="D1131" s="185" t="s">
        <v>266</v>
      </c>
      <c r="E1131" s="193" t="s">
        <v>1</v>
      </c>
      <c r="F1131" s="194" t="s">
        <v>1573</v>
      </c>
      <c r="H1131" s="195">
        <v>7.56</v>
      </c>
      <c r="I1131" s="196"/>
      <c r="L1131" s="192"/>
      <c r="M1131" s="197"/>
      <c r="N1131" s="198"/>
      <c r="O1131" s="198"/>
      <c r="P1131" s="198"/>
      <c r="Q1131" s="198"/>
      <c r="R1131" s="198"/>
      <c r="S1131" s="198"/>
      <c r="T1131" s="199"/>
      <c r="AT1131" s="193" t="s">
        <v>266</v>
      </c>
      <c r="AU1131" s="193" t="s">
        <v>89</v>
      </c>
      <c r="AV1131" s="14" t="s">
        <v>89</v>
      </c>
      <c r="AW1131" s="14" t="s">
        <v>29</v>
      </c>
      <c r="AX1131" s="14" t="s">
        <v>74</v>
      </c>
      <c r="AY1131" s="193" t="s">
        <v>258</v>
      </c>
    </row>
    <row r="1132" spans="1:65" s="16" customFormat="1" ht="11.25">
      <c r="B1132" s="218"/>
      <c r="D1132" s="185" t="s">
        <v>266</v>
      </c>
      <c r="E1132" s="219" t="s">
        <v>148</v>
      </c>
      <c r="F1132" s="220" t="s">
        <v>665</v>
      </c>
      <c r="H1132" s="221">
        <v>7.56</v>
      </c>
      <c r="I1132" s="222"/>
      <c r="L1132" s="218"/>
      <c r="M1132" s="223"/>
      <c r="N1132" s="224"/>
      <c r="O1132" s="224"/>
      <c r="P1132" s="224"/>
      <c r="Q1132" s="224"/>
      <c r="R1132" s="224"/>
      <c r="S1132" s="224"/>
      <c r="T1132" s="225"/>
      <c r="AT1132" s="219" t="s">
        <v>266</v>
      </c>
      <c r="AU1132" s="219" t="s">
        <v>89</v>
      </c>
      <c r="AV1132" s="16" t="s">
        <v>272</v>
      </c>
      <c r="AW1132" s="16" t="s">
        <v>29</v>
      </c>
      <c r="AX1132" s="16" t="s">
        <v>82</v>
      </c>
      <c r="AY1132" s="219" t="s">
        <v>258</v>
      </c>
    </row>
    <row r="1133" spans="1:65" s="2" customFormat="1" ht="36" customHeight="1">
      <c r="A1133" s="33"/>
      <c r="B1133" s="169"/>
      <c r="C1133" s="208" t="s">
        <v>1574</v>
      </c>
      <c r="D1133" s="208" t="s">
        <v>394</v>
      </c>
      <c r="E1133" s="209" t="s">
        <v>1575</v>
      </c>
      <c r="F1133" s="210" t="s">
        <v>1576</v>
      </c>
      <c r="G1133" s="211" t="s">
        <v>263</v>
      </c>
      <c r="H1133" s="212">
        <v>7.7110000000000003</v>
      </c>
      <c r="I1133" s="213"/>
      <c r="J1133" s="212">
        <f>ROUND(I1133*H1133,3)</f>
        <v>0</v>
      </c>
      <c r="K1133" s="214"/>
      <c r="L1133" s="215"/>
      <c r="M1133" s="216" t="s">
        <v>1</v>
      </c>
      <c r="N1133" s="217" t="s">
        <v>40</v>
      </c>
      <c r="O1133" s="59"/>
      <c r="P1133" s="179">
        <f>O1133*H1133</f>
        <v>0</v>
      </c>
      <c r="Q1133" s="179">
        <v>2.3999999999999998E-3</v>
      </c>
      <c r="R1133" s="179">
        <f>Q1133*H1133</f>
        <v>1.8506399999999999E-2</v>
      </c>
      <c r="S1133" s="179">
        <v>0</v>
      </c>
      <c r="T1133" s="180">
        <f>S1133*H1133</f>
        <v>0</v>
      </c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R1133" s="181" t="s">
        <v>445</v>
      </c>
      <c r="AT1133" s="181" t="s">
        <v>394</v>
      </c>
      <c r="AU1133" s="181" t="s">
        <v>89</v>
      </c>
      <c r="AY1133" s="18" t="s">
        <v>258</v>
      </c>
      <c r="BE1133" s="182">
        <f>IF(N1133="základná",J1133,0)</f>
        <v>0</v>
      </c>
      <c r="BF1133" s="182">
        <f>IF(N1133="znížená",J1133,0)</f>
        <v>0</v>
      </c>
      <c r="BG1133" s="182">
        <f>IF(N1133="zákl. prenesená",J1133,0)</f>
        <v>0</v>
      </c>
      <c r="BH1133" s="182">
        <f>IF(N1133="zníž. prenesená",J1133,0)</f>
        <v>0</v>
      </c>
      <c r="BI1133" s="182">
        <f>IF(N1133="nulová",J1133,0)</f>
        <v>0</v>
      </c>
      <c r="BJ1133" s="18" t="s">
        <v>89</v>
      </c>
      <c r="BK1133" s="183">
        <f>ROUND(I1133*H1133,3)</f>
        <v>0</v>
      </c>
      <c r="BL1133" s="18" t="s">
        <v>351</v>
      </c>
      <c r="BM1133" s="181" t="s">
        <v>1577</v>
      </c>
    </row>
    <row r="1134" spans="1:65" s="14" customFormat="1" ht="11.25">
      <c r="B1134" s="192"/>
      <c r="D1134" s="185" t="s">
        <v>266</v>
      </c>
      <c r="E1134" s="193" t="s">
        <v>1</v>
      </c>
      <c r="F1134" s="194" t="s">
        <v>1578</v>
      </c>
      <c r="H1134" s="195">
        <v>7.7110000000000003</v>
      </c>
      <c r="I1134" s="196"/>
      <c r="L1134" s="192"/>
      <c r="M1134" s="197"/>
      <c r="N1134" s="198"/>
      <c r="O1134" s="198"/>
      <c r="P1134" s="198"/>
      <c r="Q1134" s="198"/>
      <c r="R1134" s="198"/>
      <c r="S1134" s="198"/>
      <c r="T1134" s="199"/>
      <c r="AT1134" s="193" t="s">
        <v>266</v>
      </c>
      <c r="AU1134" s="193" t="s">
        <v>89</v>
      </c>
      <c r="AV1134" s="14" t="s">
        <v>89</v>
      </c>
      <c r="AW1134" s="14" t="s">
        <v>29</v>
      </c>
      <c r="AX1134" s="14" t="s">
        <v>82</v>
      </c>
      <c r="AY1134" s="193" t="s">
        <v>258</v>
      </c>
    </row>
    <row r="1135" spans="1:65" s="2" customFormat="1" ht="24" customHeight="1">
      <c r="A1135" s="33"/>
      <c r="B1135" s="169"/>
      <c r="C1135" s="170" t="s">
        <v>1579</v>
      </c>
      <c r="D1135" s="170" t="s">
        <v>260</v>
      </c>
      <c r="E1135" s="171" t="s">
        <v>1580</v>
      </c>
      <c r="F1135" s="172" t="s">
        <v>1581</v>
      </c>
      <c r="G1135" s="173" t="s">
        <v>263</v>
      </c>
      <c r="H1135" s="174">
        <v>32.927999999999997</v>
      </c>
      <c r="I1135" s="175"/>
      <c r="J1135" s="174">
        <f>ROUND(I1135*H1135,3)</f>
        <v>0</v>
      </c>
      <c r="K1135" s="176"/>
      <c r="L1135" s="34"/>
      <c r="M1135" s="177" t="s">
        <v>1</v>
      </c>
      <c r="N1135" s="178" t="s">
        <v>40</v>
      </c>
      <c r="O1135" s="59"/>
      <c r="P1135" s="179">
        <f>O1135*H1135</f>
        <v>0</v>
      </c>
      <c r="Q1135" s="179">
        <v>0</v>
      </c>
      <c r="R1135" s="179">
        <f>Q1135*H1135</f>
        <v>0</v>
      </c>
      <c r="S1135" s="179">
        <v>0</v>
      </c>
      <c r="T1135" s="180">
        <f>S1135*H1135</f>
        <v>0</v>
      </c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R1135" s="181" t="s">
        <v>351</v>
      </c>
      <c r="AT1135" s="181" t="s">
        <v>260</v>
      </c>
      <c r="AU1135" s="181" t="s">
        <v>89</v>
      </c>
      <c r="AY1135" s="18" t="s">
        <v>258</v>
      </c>
      <c r="BE1135" s="182">
        <f>IF(N1135="základná",J1135,0)</f>
        <v>0</v>
      </c>
      <c r="BF1135" s="182">
        <f>IF(N1135="znížená",J1135,0)</f>
        <v>0</v>
      </c>
      <c r="BG1135" s="182">
        <f>IF(N1135="zákl. prenesená",J1135,0)</f>
        <v>0</v>
      </c>
      <c r="BH1135" s="182">
        <f>IF(N1135="zníž. prenesená",J1135,0)</f>
        <v>0</v>
      </c>
      <c r="BI1135" s="182">
        <f>IF(N1135="nulová",J1135,0)</f>
        <v>0</v>
      </c>
      <c r="BJ1135" s="18" t="s">
        <v>89</v>
      </c>
      <c r="BK1135" s="183">
        <f>ROUND(I1135*H1135,3)</f>
        <v>0</v>
      </c>
      <c r="BL1135" s="18" t="s">
        <v>351</v>
      </c>
      <c r="BM1135" s="181" t="s">
        <v>1582</v>
      </c>
    </row>
    <row r="1136" spans="1:65" s="14" customFormat="1" ht="11.25">
      <c r="B1136" s="192"/>
      <c r="D1136" s="185" t="s">
        <v>266</v>
      </c>
      <c r="E1136" s="193" t="s">
        <v>1</v>
      </c>
      <c r="F1136" s="194" t="s">
        <v>112</v>
      </c>
      <c r="H1136" s="195">
        <v>32.927999999999997</v>
      </c>
      <c r="I1136" s="196"/>
      <c r="L1136" s="192"/>
      <c r="M1136" s="197"/>
      <c r="N1136" s="198"/>
      <c r="O1136" s="198"/>
      <c r="P1136" s="198"/>
      <c r="Q1136" s="198"/>
      <c r="R1136" s="198"/>
      <c r="S1136" s="198"/>
      <c r="T1136" s="199"/>
      <c r="AT1136" s="193" t="s">
        <v>266</v>
      </c>
      <c r="AU1136" s="193" t="s">
        <v>89</v>
      </c>
      <c r="AV1136" s="14" t="s">
        <v>89</v>
      </c>
      <c r="AW1136" s="14" t="s">
        <v>29</v>
      </c>
      <c r="AX1136" s="14" t="s">
        <v>82</v>
      </c>
      <c r="AY1136" s="193" t="s">
        <v>258</v>
      </c>
    </row>
    <row r="1137" spans="1:65" s="2" customFormat="1" ht="24" customHeight="1">
      <c r="A1137" s="33"/>
      <c r="B1137" s="169"/>
      <c r="C1137" s="208" t="s">
        <v>1583</v>
      </c>
      <c r="D1137" s="208" t="s">
        <v>394</v>
      </c>
      <c r="E1137" s="209" t="s">
        <v>1584</v>
      </c>
      <c r="F1137" s="210" t="s">
        <v>1585</v>
      </c>
      <c r="G1137" s="211" t="s">
        <v>263</v>
      </c>
      <c r="H1137" s="212">
        <v>33.587000000000003</v>
      </c>
      <c r="I1137" s="213"/>
      <c r="J1137" s="212">
        <f>ROUND(I1137*H1137,3)</f>
        <v>0</v>
      </c>
      <c r="K1137" s="214"/>
      <c r="L1137" s="215"/>
      <c r="M1137" s="216" t="s">
        <v>1</v>
      </c>
      <c r="N1137" s="217" t="s">
        <v>40</v>
      </c>
      <c r="O1137" s="59"/>
      <c r="P1137" s="179">
        <f>O1137*H1137</f>
        <v>0</v>
      </c>
      <c r="Q1137" s="179">
        <v>2.3400000000000001E-3</v>
      </c>
      <c r="R1137" s="179">
        <f>Q1137*H1137</f>
        <v>7.859358000000001E-2</v>
      </c>
      <c r="S1137" s="179">
        <v>0</v>
      </c>
      <c r="T1137" s="180">
        <f>S1137*H1137</f>
        <v>0</v>
      </c>
      <c r="U1137" s="33"/>
      <c r="V1137" s="33"/>
      <c r="W1137" s="33"/>
      <c r="X1137" s="33"/>
      <c r="Y1137" s="33"/>
      <c r="Z1137" s="33"/>
      <c r="AA1137" s="33"/>
      <c r="AB1137" s="33"/>
      <c r="AC1137" s="33"/>
      <c r="AD1137" s="33"/>
      <c r="AE1137" s="33"/>
      <c r="AR1137" s="181" t="s">
        <v>445</v>
      </c>
      <c r="AT1137" s="181" t="s">
        <v>394</v>
      </c>
      <c r="AU1137" s="181" t="s">
        <v>89</v>
      </c>
      <c r="AY1137" s="18" t="s">
        <v>258</v>
      </c>
      <c r="BE1137" s="182">
        <f>IF(N1137="základná",J1137,0)</f>
        <v>0</v>
      </c>
      <c r="BF1137" s="182">
        <f>IF(N1137="znížená",J1137,0)</f>
        <v>0</v>
      </c>
      <c r="BG1137" s="182">
        <f>IF(N1137="zákl. prenesená",J1137,0)</f>
        <v>0</v>
      </c>
      <c r="BH1137" s="182">
        <f>IF(N1137="zníž. prenesená",J1137,0)</f>
        <v>0</v>
      </c>
      <c r="BI1137" s="182">
        <f>IF(N1137="nulová",J1137,0)</f>
        <v>0</v>
      </c>
      <c r="BJ1137" s="18" t="s">
        <v>89</v>
      </c>
      <c r="BK1137" s="183">
        <f>ROUND(I1137*H1137,3)</f>
        <v>0</v>
      </c>
      <c r="BL1137" s="18" t="s">
        <v>351</v>
      </c>
      <c r="BM1137" s="181" t="s">
        <v>1586</v>
      </c>
    </row>
    <row r="1138" spans="1:65" s="14" customFormat="1" ht="11.25">
      <c r="B1138" s="192"/>
      <c r="D1138" s="185" t="s">
        <v>266</v>
      </c>
      <c r="E1138" s="193" t="s">
        <v>1</v>
      </c>
      <c r="F1138" s="194" t="s">
        <v>1587</v>
      </c>
      <c r="H1138" s="195">
        <v>33.587000000000003</v>
      </c>
      <c r="I1138" s="196"/>
      <c r="L1138" s="192"/>
      <c r="M1138" s="197"/>
      <c r="N1138" s="198"/>
      <c r="O1138" s="198"/>
      <c r="P1138" s="198"/>
      <c r="Q1138" s="198"/>
      <c r="R1138" s="198"/>
      <c r="S1138" s="198"/>
      <c r="T1138" s="199"/>
      <c r="AT1138" s="193" t="s">
        <v>266</v>
      </c>
      <c r="AU1138" s="193" t="s">
        <v>89</v>
      </c>
      <c r="AV1138" s="14" t="s">
        <v>89</v>
      </c>
      <c r="AW1138" s="14" t="s">
        <v>29</v>
      </c>
      <c r="AX1138" s="14" t="s">
        <v>82</v>
      </c>
      <c r="AY1138" s="193" t="s">
        <v>258</v>
      </c>
    </row>
    <row r="1139" spans="1:65" s="2" customFormat="1" ht="24" customHeight="1">
      <c r="A1139" s="33"/>
      <c r="B1139" s="169"/>
      <c r="C1139" s="170" t="s">
        <v>1588</v>
      </c>
      <c r="D1139" s="170" t="s">
        <v>260</v>
      </c>
      <c r="E1139" s="171" t="s">
        <v>1589</v>
      </c>
      <c r="F1139" s="172" t="s">
        <v>1590</v>
      </c>
      <c r="G1139" s="173" t="s">
        <v>263</v>
      </c>
      <c r="H1139" s="174">
        <v>9.2149999999999999</v>
      </c>
      <c r="I1139" s="175"/>
      <c r="J1139" s="174">
        <f>ROUND(I1139*H1139,3)</f>
        <v>0</v>
      </c>
      <c r="K1139" s="176"/>
      <c r="L1139" s="34"/>
      <c r="M1139" s="177" t="s">
        <v>1</v>
      </c>
      <c r="N1139" s="178" t="s">
        <v>40</v>
      </c>
      <c r="O1139" s="59"/>
      <c r="P1139" s="179">
        <f>O1139*H1139</f>
        <v>0</v>
      </c>
      <c r="Q1139" s="179">
        <v>0</v>
      </c>
      <c r="R1139" s="179">
        <f>Q1139*H1139</f>
        <v>0</v>
      </c>
      <c r="S1139" s="179">
        <v>0</v>
      </c>
      <c r="T1139" s="180">
        <f>S1139*H1139</f>
        <v>0</v>
      </c>
      <c r="U1139" s="33"/>
      <c r="V1139" s="33"/>
      <c r="W1139" s="33"/>
      <c r="X1139" s="33"/>
      <c r="Y1139" s="33"/>
      <c r="Z1139" s="33"/>
      <c r="AA1139" s="33"/>
      <c r="AB1139" s="33"/>
      <c r="AC1139" s="33"/>
      <c r="AD1139" s="33"/>
      <c r="AE1139" s="33"/>
      <c r="AR1139" s="181" t="s">
        <v>351</v>
      </c>
      <c r="AT1139" s="181" t="s">
        <v>260</v>
      </c>
      <c r="AU1139" s="181" t="s">
        <v>89</v>
      </c>
      <c r="AY1139" s="18" t="s">
        <v>258</v>
      </c>
      <c r="BE1139" s="182">
        <f>IF(N1139="základná",J1139,0)</f>
        <v>0</v>
      </c>
      <c r="BF1139" s="182">
        <f>IF(N1139="znížená",J1139,0)</f>
        <v>0</v>
      </c>
      <c r="BG1139" s="182">
        <f>IF(N1139="zákl. prenesená",J1139,0)</f>
        <v>0</v>
      </c>
      <c r="BH1139" s="182">
        <f>IF(N1139="zníž. prenesená",J1139,0)</f>
        <v>0</v>
      </c>
      <c r="BI1139" s="182">
        <f>IF(N1139="nulová",J1139,0)</f>
        <v>0</v>
      </c>
      <c r="BJ1139" s="18" t="s">
        <v>89</v>
      </c>
      <c r="BK1139" s="183">
        <f>ROUND(I1139*H1139,3)</f>
        <v>0</v>
      </c>
      <c r="BL1139" s="18" t="s">
        <v>351</v>
      </c>
      <c r="BM1139" s="181" t="s">
        <v>1591</v>
      </c>
    </row>
    <row r="1140" spans="1:65" s="13" customFormat="1" ht="11.25">
      <c r="B1140" s="184"/>
      <c r="D1140" s="185" t="s">
        <v>266</v>
      </c>
      <c r="E1140" s="186" t="s">
        <v>1</v>
      </c>
      <c r="F1140" s="187" t="s">
        <v>1592</v>
      </c>
      <c r="H1140" s="186" t="s">
        <v>1</v>
      </c>
      <c r="I1140" s="188"/>
      <c r="L1140" s="184"/>
      <c r="M1140" s="189"/>
      <c r="N1140" s="190"/>
      <c r="O1140" s="190"/>
      <c r="P1140" s="190"/>
      <c r="Q1140" s="190"/>
      <c r="R1140" s="190"/>
      <c r="S1140" s="190"/>
      <c r="T1140" s="191"/>
      <c r="AT1140" s="186" t="s">
        <v>266</v>
      </c>
      <c r="AU1140" s="186" t="s">
        <v>89</v>
      </c>
      <c r="AV1140" s="13" t="s">
        <v>82</v>
      </c>
      <c r="AW1140" s="13" t="s">
        <v>29</v>
      </c>
      <c r="AX1140" s="13" t="s">
        <v>74</v>
      </c>
      <c r="AY1140" s="186" t="s">
        <v>258</v>
      </c>
    </row>
    <row r="1141" spans="1:65" s="14" customFormat="1" ht="11.25">
      <c r="B1141" s="192"/>
      <c r="D1141" s="185" t="s">
        <v>266</v>
      </c>
      <c r="E1141" s="193" t="s">
        <v>1</v>
      </c>
      <c r="F1141" s="194" t="s">
        <v>1593</v>
      </c>
      <c r="H1141" s="195">
        <v>15.525</v>
      </c>
      <c r="I1141" s="196"/>
      <c r="L1141" s="192"/>
      <c r="M1141" s="197"/>
      <c r="N1141" s="198"/>
      <c r="O1141" s="198"/>
      <c r="P1141" s="198"/>
      <c r="Q1141" s="198"/>
      <c r="R1141" s="198"/>
      <c r="S1141" s="198"/>
      <c r="T1141" s="199"/>
      <c r="AT1141" s="193" t="s">
        <v>266</v>
      </c>
      <c r="AU1141" s="193" t="s">
        <v>89</v>
      </c>
      <c r="AV1141" s="14" t="s">
        <v>89</v>
      </c>
      <c r="AW1141" s="14" t="s">
        <v>29</v>
      </c>
      <c r="AX1141" s="14" t="s">
        <v>74</v>
      </c>
      <c r="AY1141" s="193" t="s">
        <v>258</v>
      </c>
    </row>
    <row r="1142" spans="1:65" s="14" customFormat="1" ht="11.25">
      <c r="B1142" s="192"/>
      <c r="D1142" s="185" t="s">
        <v>266</v>
      </c>
      <c r="E1142" s="193" t="s">
        <v>1</v>
      </c>
      <c r="F1142" s="194" t="s">
        <v>1594</v>
      </c>
      <c r="H1142" s="195">
        <v>-3.78</v>
      </c>
      <c r="I1142" s="196"/>
      <c r="L1142" s="192"/>
      <c r="M1142" s="197"/>
      <c r="N1142" s="198"/>
      <c r="O1142" s="198"/>
      <c r="P1142" s="198"/>
      <c r="Q1142" s="198"/>
      <c r="R1142" s="198"/>
      <c r="S1142" s="198"/>
      <c r="T1142" s="199"/>
      <c r="AT1142" s="193" t="s">
        <v>266</v>
      </c>
      <c r="AU1142" s="193" t="s">
        <v>89</v>
      </c>
      <c r="AV1142" s="14" t="s">
        <v>89</v>
      </c>
      <c r="AW1142" s="14" t="s">
        <v>29</v>
      </c>
      <c r="AX1142" s="14" t="s">
        <v>74</v>
      </c>
      <c r="AY1142" s="193" t="s">
        <v>258</v>
      </c>
    </row>
    <row r="1143" spans="1:65" s="14" customFormat="1" ht="11.25">
      <c r="B1143" s="192"/>
      <c r="D1143" s="185" t="s">
        <v>266</v>
      </c>
      <c r="E1143" s="193" t="s">
        <v>1</v>
      </c>
      <c r="F1143" s="194" t="s">
        <v>1595</v>
      </c>
      <c r="H1143" s="195">
        <v>-2.5299999999999998</v>
      </c>
      <c r="I1143" s="196"/>
      <c r="L1143" s="192"/>
      <c r="M1143" s="197"/>
      <c r="N1143" s="198"/>
      <c r="O1143" s="198"/>
      <c r="P1143" s="198"/>
      <c r="Q1143" s="198"/>
      <c r="R1143" s="198"/>
      <c r="S1143" s="198"/>
      <c r="T1143" s="199"/>
      <c r="AT1143" s="193" t="s">
        <v>266</v>
      </c>
      <c r="AU1143" s="193" t="s">
        <v>89</v>
      </c>
      <c r="AV1143" s="14" t="s">
        <v>89</v>
      </c>
      <c r="AW1143" s="14" t="s">
        <v>29</v>
      </c>
      <c r="AX1143" s="14" t="s">
        <v>74</v>
      </c>
      <c r="AY1143" s="193" t="s">
        <v>258</v>
      </c>
    </row>
    <row r="1144" spans="1:65" s="15" customFormat="1" ht="11.25">
      <c r="B1144" s="200"/>
      <c r="D1144" s="185" t="s">
        <v>266</v>
      </c>
      <c r="E1144" s="201" t="s">
        <v>156</v>
      </c>
      <c r="F1144" s="202" t="s">
        <v>280</v>
      </c>
      <c r="H1144" s="203">
        <v>9.2149999999999999</v>
      </c>
      <c r="I1144" s="204"/>
      <c r="L1144" s="200"/>
      <c r="M1144" s="205"/>
      <c r="N1144" s="206"/>
      <c r="O1144" s="206"/>
      <c r="P1144" s="206"/>
      <c r="Q1144" s="206"/>
      <c r="R1144" s="206"/>
      <c r="S1144" s="206"/>
      <c r="T1144" s="207"/>
      <c r="AT1144" s="201" t="s">
        <v>266</v>
      </c>
      <c r="AU1144" s="201" t="s">
        <v>89</v>
      </c>
      <c r="AV1144" s="15" t="s">
        <v>264</v>
      </c>
      <c r="AW1144" s="15" t="s">
        <v>29</v>
      </c>
      <c r="AX1144" s="15" t="s">
        <v>82</v>
      </c>
      <c r="AY1144" s="201" t="s">
        <v>258</v>
      </c>
    </row>
    <row r="1145" spans="1:65" s="2" customFormat="1" ht="36" customHeight="1">
      <c r="A1145" s="33"/>
      <c r="B1145" s="169"/>
      <c r="C1145" s="208" t="s">
        <v>1596</v>
      </c>
      <c r="D1145" s="208" t="s">
        <v>394</v>
      </c>
      <c r="E1145" s="209" t="s">
        <v>1597</v>
      </c>
      <c r="F1145" s="210" t="s">
        <v>1598</v>
      </c>
      <c r="G1145" s="211" t="s">
        <v>263</v>
      </c>
      <c r="H1145" s="212">
        <v>9.3989999999999991</v>
      </c>
      <c r="I1145" s="213"/>
      <c r="J1145" s="212">
        <f>ROUND(I1145*H1145,3)</f>
        <v>0</v>
      </c>
      <c r="K1145" s="214"/>
      <c r="L1145" s="215"/>
      <c r="M1145" s="216" t="s">
        <v>1</v>
      </c>
      <c r="N1145" s="217" t="s">
        <v>40</v>
      </c>
      <c r="O1145" s="59"/>
      <c r="P1145" s="179">
        <f>O1145*H1145</f>
        <v>0</v>
      </c>
      <c r="Q1145" s="179">
        <v>4.0000000000000001E-3</v>
      </c>
      <c r="R1145" s="179">
        <f>Q1145*H1145</f>
        <v>3.7595999999999997E-2</v>
      </c>
      <c r="S1145" s="179">
        <v>0</v>
      </c>
      <c r="T1145" s="180">
        <f>S1145*H1145</f>
        <v>0</v>
      </c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R1145" s="181" t="s">
        <v>445</v>
      </c>
      <c r="AT1145" s="181" t="s">
        <v>394</v>
      </c>
      <c r="AU1145" s="181" t="s">
        <v>89</v>
      </c>
      <c r="AY1145" s="18" t="s">
        <v>258</v>
      </c>
      <c r="BE1145" s="182">
        <f>IF(N1145="základná",J1145,0)</f>
        <v>0</v>
      </c>
      <c r="BF1145" s="182">
        <f>IF(N1145="znížená",J1145,0)</f>
        <v>0</v>
      </c>
      <c r="BG1145" s="182">
        <f>IF(N1145="zákl. prenesená",J1145,0)</f>
        <v>0</v>
      </c>
      <c r="BH1145" s="182">
        <f>IF(N1145="zníž. prenesená",J1145,0)</f>
        <v>0</v>
      </c>
      <c r="BI1145" s="182">
        <f>IF(N1145="nulová",J1145,0)</f>
        <v>0</v>
      </c>
      <c r="BJ1145" s="18" t="s">
        <v>89</v>
      </c>
      <c r="BK1145" s="183">
        <f>ROUND(I1145*H1145,3)</f>
        <v>0</v>
      </c>
      <c r="BL1145" s="18" t="s">
        <v>351</v>
      </c>
      <c r="BM1145" s="181" t="s">
        <v>1599</v>
      </c>
    </row>
    <row r="1146" spans="1:65" s="14" customFormat="1" ht="11.25">
      <c r="B1146" s="192"/>
      <c r="D1146" s="185" t="s">
        <v>266</v>
      </c>
      <c r="E1146" s="193" t="s">
        <v>1</v>
      </c>
      <c r="F1146" s="194" t="s">
        <v>1600</v>
      </c>
      <c r="H1146" s="195">
        <v>9.3989999999999991</v>
      </c>
      <c r="I1146" s="196"/>
      <c r="L1146" s="192"/>
      <c r="M1146" s="197"/>
      <c r="N1146" s="198"/>
      <c r="O1146" s="198"/>
      <c r="P1146" s="198"/>
      <c r="Q1146" s="198"/>
      <c r="R1146" s="198"/>
      <c r="S1146" s="198"/>
      <c r="T1146" s="199"/>
      <c r="AT1146" s="193" t="s">
        <v>266</v>
      </c>
      <c r="AU1146" s="193" t="s">
        <v>89</v>
      </c>
      <c r="AV1146" s="14" t="s">
        <v>89</v>
      </c>
      <c r="AW1146" s="14" t="s">
        <v>29</v>
      </c>
      <c r="AX1146" s="14" t="s">
        <v>82</v>
      </c>
      <c r="AY1146" s="193" t="s">
        <v>258</v>
      </c>
    </row>
    <row r="1147" spans="1:65" s="2" customFormat="1" ht="16.5" customHeight="1">
      <c r="A1147" s="33"/>
      <c r="B1147" s="169"/>
      <c r="C1147" s="170" t="s">
        <v>1601</v>
      </c>
      <c r="D1147" s="170" t="s">
        <v>260</v>
      </c>
      <c r="E1147" s="171" t="s">
        <v>1602</v>
      </c>
      <c r="F1147" s="172" t="s">
        <v>1603</v>
      </c>
      <c r="G1147" s="173" t="s">
        <v>263</v>
      </c>
      <c r="H1147" s="174">
        <v>18.43</v>
      </c>
      <c r="I1147" s="175"/>
      <c r="J1147" s="174">
        <f>ROUND(I1147*H1147,3)</f>
        <v>0</v>
      </c>
      <c r="K1147" s="176"/>
      <c r="L1147" s="34"/>
      <c r="M1147" s="177" t="s">
        <v>1</v>
      </c>
      <c r="N1147" s="178" t="s">
        <v>40</v>
      </c>
      <c r="O1147" s="59"/>
      <c r="P1147" s="179">
        <f>O1147*H1147</f>
        <v>0</v>
      </c>
      <c r="Q1147" s="179">
        <v>3.0000000000000001E-5</v>
      </c>
      <c r="R1147" s="179">
        <f>Q1147*H1147</f>
        <v>5.5290000000000005E-4</v>
      </c>
      <c r="S1147" s="179">
        <v>0</v>
      </c>
      <c r="T1147" s="180">
        <f>S1147*H1147</f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181" t="s">
        <v>351</v>
      </c>
      <c r="AT1147" s="181" t="s">
        <v>260</v>
      </c>
      <c r="AU1147" s="181" t="s">
        <v>89</v>
      </c>
      <c r="AY1147" s="18" t="s">
        <v>258</v>
      </c>
      <c r="BE1147" s="182">
        <f>IF(N1147="základná",J1147,0)</f>
        <v>0</v>
      </c>
      <c r="BF1147" s="182">
        <f>IF(N1147="znížená",J1147,0)</f>
        <v>0</v>
      </c>
      <c r="BG1147" s="182">
        <f>IF(N1147="zákl. prenesená",J1147,0)</f>
        <v>0</v>
      </c>
      <c r="BH1147" s="182">
        <f>IF(N1147="zníž. prenesená",J1147,0)</f>
        <v>0</v>
      </c>
      <c r="BI1147" s="182">
        <f>IF(N1147="nulová",J1147,0)</f>
        <v>0</v>
      </c>
      <c r="BJ1147" s="18" t="s">
        <v>89</v>
      </c>
      <c r="BK1147" s="183">
        <f>ROUND(I1147*H1147,3)</f>
        <v>0</v>
      </c>
      <c r="BL1147" s="18" t="s">
        <v>351</v>
      </c>
      <c r="BM1147" s="181" t="s">
        <v>1604</v>
      </c>
    </row>
    <row r="1148" spans="1:65" s="13" customFormat="1" ht="11.25">
      <c r="B1148" s="184"/>
      <c r="D1148" s="185" t="s">
        <v>266</v>
      </c>
      <c r="E1148" s="186" t="s">
        <v>1</v>
      </c>
      <c r="F1148" s="187" t="s">
        <v>1605</v>
      </c>
      <c r="H1148" s="186" t="s">
        <v>1</v>
      </c>
      <c r="I1148" s="188"/>
      <c r="L1148" s="184"/>
      <c r="M1148" s="189"/>
      <c r="N1148" s="190"/>
      <c r="O1148" s="190"/>
      <c r="P1148" s="190"/>
      <c r="Q1148" s="190"/>
      <c r="R1148" s="190"/>
      <c r="S1148" s="190"/>
      <c r="T1148" s="191"/>
      <c r="AT1148" s="186" t="s">
        <v>266</v>
      </c>
      <c r="AU1148" s="186" t="s">
        <v>89</v>
      </c>
      <c r="AV1148" s="13" t="s">
        <v>82</v>
      </c>
      <c r="AW1148" s="13" t="s">
        <v>29</v>
      </c>
      <c r="AX1148" s="13" t="s">
        <v>74</v>
      </c>
      <c r="AY1148" s="186" t="s">
        <v>258</v>
      </c>
    </row>
    <row r="1149" spans="1:65" s="14" customFormat="1" ht="11.25">
      <c r="B1149" s="192"/>
      <c r="D1149" s="185" t="s">
        <v>266</v>
      </c>
      <c r="E1149" s="193" t="s">
        <v>1</v>
      </c>
      <c r="F1149" s="194" t="s">
        <v>1606</v>
      </c>
      <c r="H1149" s="195">
        <v>18.43</v>
      </c>
      <c r="I1149" s="196"/>
      <c r="L1149" s="192"/>
      <c r="M1149" s="197"/>
      <c r="N1149" s="198"/>
      <c r="O1149" s="198"/>
      <c r="P1149" s="198"/>
      <c r="Q1149" s="198"/>
      <c r="R1149" s="198"/>
      <c r="S1149" s="198"/>
      <c r="T1149" s="199"/>
      <c r="AT1149" s="193" t="s">
        <v>266</v>
      </c>
      <c r="AU1149" s="193" t="s">
        <v>89</v>
      </c>
      <c r="AV1149" s="14" t="s">
        <v>89</v>
      </c>
      <c r="AW1149" s="14" t="s">
        <v>29</v>
      </c>
      <c r="AX1149" s="14" t="s">
        <v>82</v>
      </c>
      <c r="AY1149" s="193" t="s">
        <v>258</v>
      </c>
    </row>
    <row r="1150" spans="1:65" s="2" customFormat="1" ht="16.5" customHeight="1">
      <c r="A1150" s="33"/>
      <c r="B1150" s="169"/>
      <c r="C1150" s="208" t="s">
        <v>1607</v>
      </c>
      <c r="D1150" s="208" t="s">
        <v>394</v>
      </c>
      <c r="E1150" s="209" t="s">
        <v>1608</v>
      </c>
      <c r="F1150" s="210" t="s">
        <v>1609</v>
      </c>
      <c r="G1150" s="211" t="s">
        <v>263</v>
      </c>
      <c r="H1150" s="212">
        <v>21.195</v>
      </c>
      <c r="I1150" s="213"/>
      <c r="J1150" s="212">
        <f>ROUND(I1150*H1150,3)</f>
        <v>0</v>
      </c>
      <c r="K1150" s="214"/>
      <c r="L1150" s="215"/>
      <c r="M1150" s="216" t="s">
        <v>1</v>
      </c>
      <c r="N1150" s="217" t="s">
        <v>40</v>
      </c>
      <c r="O1150" s="59"/>
      <c r="P1150" s="179">
        <f>O1150*H1150</f>
        <v>0</v>
      </c>
      <c r="Q1150" s="179">
        <v>2.0000000000000002E-5</v>
      </c>
      <c r="R1150" s="179">
        <f>Q1150*H1150</f>
        <v>4.2390000000000006E-4</v>
      </c>
      <c r="S1150" s="179">
        <v>0</v>
      </c>
      <c r="T1150" s="180">
        <f>S1150*H1150</f>
        <v>0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181" t="s">
        <v>445</v>
      </c>
      <c r="AT1150" s="181" t="s">
        <v>394</v>
      </c>
      <c r="AU1150" s="181" t="s">
        <v>89</v>
      </c>
      <c r="AY1150" s="18" t="s">
        <v>258</v>
      </c>
      <c r="BE1150" s="182">
        <f>IF(N1150="základná",J1150,0)</f>
        <v>0</v>
      </c>
      <c r="BF1150" s="182">
        <f>IF(N1150="znížená",J1150,0)</f>
        <v>0</v>
      </c>
      <c r="BG1150" s="182">
        <f>IF(N1150="zákl. prenesená",J1150,0)</f>
        <v>0</v>
      </c>
      <c r="BH1150" s="182">
        <f>IF(N1150="zníž. prenesená",J1150,0)</f>
        <v>0</v>
      </c>
      <c r="BI1150" s="182">
        <f>IF(N1150="nulová",J1150,0)</f>
        <v>0</v>
      </c>
      <c r="BJ1150" s="18" t="s">
        <v>89</v>
      </c>
      <c r="BK1150" s="183">
        <f>ROUND(I1150*H1150,3)</f>
        <v>0</v>
      </c>
      <c r="BL1150" s="18" t="s">
        <v>351</v>
      </c>
      <c r="BM1150" s="181" t="s">
        <v>1610</v>
      </c>
    </row>
    <row r="1151" spans="1:65" s="14" customFormat="1" ht="11.25">
      <c r="B1151" s="192"/>
      <c r="D1151" s="185" t="s">
        <v>266</v>
      </c>
      <c r="E1151" s="193" t="s">
        <v>1</v>
      </c>
      <c r="F1151" s="194" t="s">
        <v>1611</v>
      </c>
      <c r="H1151" s="195">
        <v>21.195</v>
      </c>
      <c r="I1151" s="196"/>
      <c r="L1151" s="192"/>
      <c r="M1151" s="197"/>
      <c r="N1151" s="198"/>
      <c r="O1151" s="198"/>
      <c r="P1151" s="198"/>
      <c r="Q1151" s="198"/>
      <c r="R1151" s="198"/>
      <c r="S1151" s="198"/>
      <c r="T1151" s="199"/>
      <c r="AT1151" s="193" t="s">
        <v>266</v>
      </c>
      <c r="AU1151" s="193" t="s">
        <v>89</v>
      </c>
      <c r="AV1151" s="14" t="s">
        <v>89</v>
      </c>
      <c r="AW1151" s="14" t="s">
        <v>29</v>
      </c>
      <c r="AX1151" s="14" t="s">
        <v>82</v>
      </c>
      <c r="AY1151" s="193" t="s">
        <v>258</v>
      </c>
    </row>
    <row r="1152" spans="1:65" s="2" customFormat="1" ht="24" customHeight="1">
      <c r="A1152" s="33"/>
      <c r="B1152" s="169"/>
      <c r="C1152" s="170" t="s">
        <v>1612</v>
      </c>
      <c r="D1152" s="170" t="s">
        <v>260</v>
      </c>
      <c r="E1152" s="171" t="s">
        <v>1613</v>
      </c>
      <c r="F1152" s="172" t="s">
        <v>1614</v>
      </c>
      <c r="G1152" s="173" t="s">
        <v>1511</v>
      </c>
      <c r="H1152" s="175"/>
      <c r="I1152" s="175"/>
      <c r="J1152" s="174">
        <f>ROUND(I1152*H1152,3)</f>
        <v>0</v>
      </c>
      <c r="K1152" s="176"/>
      <c r="L1152" s="34"/>
      <c r="M1152" s="177" t="s">
        <v>1</v>
      </c>
      <c r="N1152" s="178" t="s">
        <v>40</v>
      </c>
      <c r="O1152" s="59"/>
      <c r="P1152" s="179">
        <f>O1152*H1152</f>
        <v>0</v>
      </c>
      <c r="Q1152" s="179">
        <v>0</v>
      </c>
      <c r="R1152" s="179">
        <f>Q1152*H1152</f>
        <v>0</v>
      </c>
      <c r="S1152" s="179">
        <v>0</v>
      </c>
      <c r="T1152" s="180">
        <f>S1152*H1152</f>
        <v>0</v>
      </c>
      <c r="U1152" s="33"/>
      <c r="V1152" s="33"/>
      <c r="W1152" s="33"/>
      <c r="X1152" s="33"/>
      <c r="Y1152" s="33"/>
      <c r="Z1152" s="33"/>
      <c r="AA1152" s="33"/>
      <c r="AB1152" s="33"/>
      <c r="AC1152" s="33"/>
      <c r="AD1152" s="33"/>
      <c r="AE1152" s="33"/>
      <c r="AR1152" s="181" t="s">
        <v>351</v>
      </c>
      <c r="AT1152" s="181" t="s">
        <v>260</v>
      </c>
      <c r="AU1152" s="181" t="s">
        <v>89</v>
      </c>
      <c r="AY1152" s="18" t="s">
        <v>258</v>
      </c>
      <c r="BE1152" s="182">
        <f>IF(N1152="základná",J1152,0)</f>
        <v>0</v>
      </c>
      <c r="BF1152" s="182">
        <f>IF(N1152="znížená",J1152,0)</f>
        <v>0</v>
      </c>
      <c r="BG1152" s="182">
        <f>IF(N1152="zákl. prenesená",J1152,0)</f>
        <v>0</v>
      </c>
      <c r="BH1152" s="182">
        <f>IF(N1152="zníž. prenesená",J1152,0)</f>
        <v>0</v>
      </c>
      <c r="BI1152" s="182">
        <f>IF(N1152="nulová",J1152,0)</f>
        <v>0</v>
      </c>
      <c r="BJ1152" s="18" t="s">
        <v>89</v>
      </c>
      <c r="BK1152" s="183">
        <f>ROUND(I1152*H1152,3)</f>
        <v>0</v>
      </c>
      <c r="BL1152" s="18" t="s">
        <v>351</v>
      </c>
      <c r="BM1152" s="181" t="s">
        <v>1615</v>
      </c>
    </row>
    <row r="1153" spans="1:65" s="12" customFormat="1" ht="22.9" customHeight="1">
      <c r="B1153" s="156"/>
      <c r="D1153" s="157" t="s">
        <v>73</v>
      </c>
      <c r="E1153" s="167" t="s">
        <v>1616</v>
      </c>
      <c r="F1153" s="167" t="s">
        <v>1617</v>
      </c>
      <c r="I1153" s="159"/>
      <c r="J1153" s="168">
        <f>BK1153</f>
        <v>0</v>
      </c>
      <c r="L1153" s="156"/>
      <c r="M1153" s="161"/>
      <c r="N1153" s="162"/>
      <c r="O1153" s="162"/>
      <c r="P1153" s="163">
        <f>SUM(P1154:P1158)</f>
        <v>0</v>
      </c>
      <c r="Q1153" s="162"/>
      <c r="R1153" s="163">
        <f>SUM(R1154:R1158)</f>
        <v>0.49407000000000001</v>
      </c>
      <c r="S1153" s="162"/>
      <c r="T1153" s="164">
        <f>SUM(T1154:T1158)</f>
        <v>0</v>
      </c>
      <c r="AR1153" s="157" t="s">
        <v>89</v>
      </c>
      <c r="AT1153" s="165" t="s">
        <v>73</v>
      </c>
      <c r="AU1153" s="165" t="s">
        <v>82</v>
      </c>
      <c r="AY1153" s="157" t="s">
        <v>258</v>
      </c>
      <c r="BK1153" s="166">
        <f>SUM(BK1154:BK1158)</f>
        <v>0</v>
      </c>
    </row>
    <row r="1154" spans="1:65" s="2" customFormat="1" ht="16.5" customHeight="1">
      <c r="A1154" s="33"/>
      <c r="B1154" s="169"/>
      <c r="C1154" s="170" t="s">
        <v>1618</v>
      </c>
      <c r="D1154" s="170" t="s">
        <v>260</v>
      </c>
      <c r="E1154" s="171" t="s">
        <v>1619</v>
      </c>
      <c r="F1154" s="172" t="s">
        <v>1620</v>
      </c>
      <c r="G1154" s="173" t="s">
        <v>435</v>
      </c>
      <c r="H1154" s="174">
        <v>16</v>
      </c>
      <c r="I1154" s="175"/>
      <c r="J1154" s="174">
        <f>ROUND(I1154*H1154,3)</f>
        <v>0</v>
      </c>
      <c r="K1154" s="176"/>
      <c r="L1154" s="34"/>
      <c r="M1154" s="177" t="s">
        <v>1</v>
      </c>
      <c r="N1154" s="178" t="s">
        <v>40</v>
      </c>
      <c r="O1154" s="59"/>
      <c r="P1154" s="179">
        <f>O1154*H1154</f>
        <v>0</v>
      </c>
      <c r="Q1154" s="179">
        <v>0</v>
      </c>
      <c r="R1154" s="179">
        <f>Q1154*H1154</f>
        <v>0</v>
      </c>
      <c r="S1154" s="179">
        <v>0</v>
      </c>
      <c r="T1154" s="180">
        <f>S1154*H1154</f>
        <v>0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181" t="s">
        <v>351</v>
      </c>
      <c r="AT1154" s="181" t="s">
        <v>260</v>
      </c>
      <c r="AU1154" s="181" t="s">
        <v>89</v>
      </c>
      <c r="AY1154" s="18" t="s">
        <v>258</v>
      </c>
      <c r="BE1154" s="182">
        <f>IF(N1154="základná",J1154,0)</f>
        <v>0</v>
      </c>
      <c r="BF1154" s="182">
        <f>IF(N1154="znížená",J1154,0)</f>
        <v>0</v>
      </c>
      <c r="BG1154" s="182">
        <f>IF(N1154="zákl. prenesená",J1154,0)</f>
        <v>0</v>
      </c>
      <c r="BH1154" s="182">
        <f>IF(N1154="zníž. prenesená",J1154,0)</f>
        <v>0</v>
      </c>
      <c r="BI1154" s="182">
        <f>IF(N1154="nulová",J1154,0)</f>
        <v>0</v>
      </c>
      <c r="BJ1154" s="18" t="s">
        <v>89</v>
      </c>
      <c r="BK1154" s="183">
        <f>ROUND(I1154*H1154,3)</f>
        <v>0</v>
      </c>
      <c r="BL1154" s="18" t="s">
        <v>351</v>
      </c>
      <c r="BM1154" s="181" t="s">
        <v>1621</v>
      </c>
    </row>
    <row r="1155" spans="1:65" s="14" customFormat="1" ht="11.25">
      <c r="B1155" s="192"/>
      <c r="D1155" s="185" t="s">
        <v>266</v>
      </c>
      <c r="E1155" s="193" t="s">
        <v>1</v>
      </c>
      <c r="F1155" s="194" t="s">
        <v>1622</v>
      </c>
      <c r="H1155" s="195">
        <v>16</v>
      </c>
      <c r="I1155" s="196"/>
      <c r="L1155" s="192"/>
      <c r="M1155" s="197"/>
      <c r="N1155" s="198"/>
      <c r="O1155" s="198"/>
      <c r="P1155" s="198"/>
      <c r="Q1155" s="198"/>
      <c r="R1155" s="198"/>
      <c r="S1155" s="198"/>
      <c r="T1155" s="199"/>
      <c r="AT1155" s="193" t="s">
        <v>266</v>
      </c>
      <c r="AU1155" s="193" t="s">
        <v>89</v>
      </c>
      <c r="AV1155" s="14" t="s">
        <v>89</v>
      </c>
      <c r="AW1155" s="14" t="s">
        <v>29</v>
      </c>
      <c r="AX1155" s="14" t="s">
        <v>82</v>
      </c>
      <c r="AY1155" s="193" t="s">
        <v>258</v>
      </c>
    </row>
    <row r="1156" spans="1:65" s="2" customFormat="1" ht="16.5" customHeight="1">
      <c r="A1156" s="33"/>
      <c r="B1156" s="169"/>
      <c r="C1156" s="208" t="s">
        <v>1623</v>
      </c>
      <c r="D1156" s="208" t="s">
        <v>394</v>
      </c>
      <c r="E1156" s="209" t="s">
        <v>1624</v>
      </c>
      <c r="F1156" s="210" t="s">
        <v>1625</v>
      </c>
      <c r="G1156" s="211" t="s">
        <v>435</v>
      </c>
      <c r="H1156" s="212">
        <v>11</v>
      </c>
      <c r="I1156" s="213"/>
      <c r="J1156" s="212">
        <f>ROUND(I1156*H1156,3)</f>
        <v>0</v>
      </c>
      <c r="K1156" s="214"/>
      <c r="L1156" s="215"/>
      <c r="M1156" s="216" t="s">
        <v>1</v>
      </c>
      <c r="N1156" s="217" t="s">
        <v>40</v>
      </c>
      <c r="O1156" s="59"/>
      <c r="P1156" s="179">
        <f>O1156*H1156</f>
        <v>0</v>
      </c>
      <c r="Q1156" s="179">
        <v>2.1319999999999999E-2</v>
      </c>
      <c r="R1156" s="179">
        <f>Q1156*H1156</f>
        <v>0.23451999999999998</v>
      </c>
      <c r="S1156" s="179">
        <v>0</v>
      </c>
      <c r="T1156" s="180">
        <f>S1156*H1156</f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181" t="s">
        <v>445</v>
      </c>
      <c r="AT1156" s="181" t="s">
        <v>394</v>
      </c>
      <c r="AU1156" s="181" t="s">
        <v>89</v>
      </c>
      <c r="AY1156" s="18" t="s">
        <v>258</v>
      </c>
      <c r="BE1156" s="182">
        <f>IF(N1156="základná",J1156,0)</f>
        <v>0</v>
      </c>
      <c r="BF1156" s="182">
        <f>IF(N1156="znížená",J1156,0)</f>
        <v>0</v>
      </c>
      <c r="BG1156" s="182">
        <f>IF(N1156="zákl. prenesená",J1156,0)</f>
        <v>0</v>
      </c>
      <c r="BH1156" s="182">
        <f>IF(N1156="zníž. prenesená",J1156,0)</f>
        <v>0</v>
      </c>
      <c r="BI1156" s="182">
        <f>IF(N1156="nulová",J1156,0)</f>
        <v>0</v>
      </c>
      <c r="BJ1156" s="18" t="s">
        <v>89</v>
      </c>
      <c r="BK1156" s="183">
        <f>ROUND(I1156*H1156,3)</f>
        <v>0</v>
      </c>
      <c r="BL1156" s="18" t="s">
        <v>351</v>
      </c>
      <c r="BM1156" s="181" t="s">
        <v>1626</v>
      </c>
    </row>
    <row r="1157" spans="1:65" s="2" customFormat="1" ht="16.5" customHeight="1">
      <c r="A1157" s="33"/>
      <c r="B1157" s="169"/>
      <c r="C1157" s="208" t="s">
        <v>1627</v>
      </c>
      <c r="D1157" s="208" t="s">
        <v>394</v>
      </c>
      <c r="E1157" s="209" t="s">
        <v>1628</v>
      </c>
      <c r="F1157" s="210" t="s">
        <v>1629</v>
      </c>
      <c r="G1157" s="211" t="s">
        <v>435</v>
      </c>
      <c r="H1157" s="212">
        <v>5</v>
      </c>
      <c r="I1157" s="213"/>
      <c r="J1157" s="212">
        <f>ROUND(I1157*H1157,3)</f>
        <v>0</v>
      </c>
      <c r="K1157" s="214"/>
      <c r="L1157" s="215"/>
      <c r="M1157" s="216" t="s">
        <v>1</v>
      </c>
      <c r="N1157" s="217" t="s">
        <v>40</v>
      </c>
      <c r="O1157" s="59"/>
      <c r="P1157" s="179">
        <f>O1157*H1157</f>
        <v>0</v>
      </c>
      <c r="Q1157" s="179">
        <v>5.1909999999999998E-2</v>
      </c>
      <c r="R1157" s="179">
        <f>Q1157*H1157</f>
        <v>0.25955</v>
      </c>
      <c r="S1157" s="179">
        <v>0</v>
      </c>
      <c r="T1157" s="180">
        <f>S1157*H1157</f>
        <v>0</v>
      </c>
      <c r="U1157" s="33"/>
      <c r="V1157" s="33"/>
      <c r="W1157" s="33"/>
      <c r="X1157" s="33"/>
      <c r="Y1157" s="33"/>
      <c r="Z1157" s="33"/>
      <c r="AA1157" s="33"/>
      <c r="AB1157" s="33"/>
      <c r="AC1157" s="33"/>
      <c r="AD1157" s="33"/>
      <c r="AE1157" s="33"/>
      <c r="AR1157" s="181" t="s">
        <v>445</v>
      </c>
      <c r="AT1157" s="181" t="s">
        <v>394</v>
      </c>
      <c r="AU1157" s="181" t="s">
        <v>89</v>
      </c>
      <c r="AY1157" s="18" t="s">
        <v>258</v>
      </c>
      <c r="BE1157" s="182">
        <f>IF(N1157="základná",J1157,0)</f>
        <v>0</v>
      </c>
      <c r="BF1157" s="182">
        <f>IF(N1157="znížená",J1157,0)</f>
        <v>0</v>
      </c>
      <c r="BG1157" s="182">
        <f>IF(N1157="zákl. prenesená",J1157,0)</f>
        <v>0</v>
      </c>
      <c r="BH1157" s="182">
        <f>IF(N1157="zníž. prenesená",J1157,0)</f>
        <v>0</v>
      </c>
      <c r="BI1157" s="182">
        <f>IF(N1157="nulová",J1157,0)</f>
        <v>0</v>
      </c>
      <c r="BJ1157" s="18" t="s">
        <v>89</v>
      </c>
      <c r="BK1157" s="183">
        <f>ROUND(I1157*H1157,3)</f>
        <v>0</v>
      </c>
      <c r="BL1157" s="18" t="s">
        <v>351</v>
      </c>
      <c r="BM1157" s="181" t="s">
        <v>1630</v>
      </c>
    </row>
    <row r="1158" spans="1:65" s="2" customFormat="1" ht="24" customHeight="1">
      <c r="A1158" s="33"/>
      <c r="B1158" s="169"/>
      <c r="C1158" s="170" t="s">
        <v>1631</v>
      </c>
      <c r="D1158" s="170" t="s">
        <v>260</v>
      </c>
      <c r="E1158" s="171" t="s">
        <v>1632</v>
      </c>
      <c r="F1158" s="172" t="s">
        <v>1633</v>
      </c>
      <c r="G1158" s="173" t="s">
        <v>1511</v>
      </c>
      <c r="H1158" s="175"/>
      <c r="I1158" s="175"/>
      <c r="J1158" s="174">
        <f>ROUND(I1158*H1158,3)</f>
        <v>0</v>
      </c>
      <c r="K1158" s="176"/>
      <c r="L1158" s="34"/>
      <c r="M1158" s="177" t="s">
        <v>1</v>
      </c>
      <c r="N1158" s="178" t="s">
        <v>40</v>
      </c>
      <c r="O1158" s="59"/>
      <c r="P1158" s="179">
        <f>O1158*H1158</f>
        <v>0</v>
      </c>
      <c r="Q1158" s="179">
        <v>0</v>
      </c>
      <c r="R1158" s="179">
        <f>Q1158*H1158</f>
        <v>0</v>
      </c>
      <c r="S1158" s="179">
        <v>0</v>
      </c>
      <c r="T1158" s="180">
        <f>S1158*H1158</f>
        <v>0</v>
      </c>
      <c r="U1158" s="33"/>
      <c r="V1158" s="33"/>
      <c r="W1158" s="33"/>
      <c r="X1158" s="33"/>
      <c r="Y1158" s="33"/>
      <c r="Z1158" s="33"/>
      <c r="AA1158" s="33"/>
      <c r="AB1158" s="33"/>
      <c r="AC1158" s="33"/>
      <c r="AD1158" s="33"/>
      <c r="AE1158" s="33"/>
      <c r="AR1158" s="181" t="s">
        <v>351</v>
      </c>
      <c r="AT1158" s="181" t="s">
        <v>260</v>
      </c>
      <c r="AU1158" s="181" t="s">
        <v>89</v>
      </c>
      <c r="AY1158" s="18" t="s">
        <v>258</v>
      </c>
      <c r="BE1158" s="182">
        <f>IF(N1158="základná",J1158,0)</f>
        <v>0</v>
      </c>
      <c r="BF1158" s="182">
        <f>IF(N1158="znížená",J1158,0)</f>
        <v>0</v>
      </c>
      <c r="BG1158" s="182">
        <f>IF(N1158="zákl. prenesená",J1158,0)</f>
        <v>0</v>
      </c>
      <c r="BH1158" s="182">
        <f>IF(N1158="zníž. prenesená",J1158,0)</f>
        <v>0</v>
      </c>
      <c r="BI1158" s="182">
        <f>IF(N1158="nulová",J1158,0)</f>
        <v>0</v>
      </c>
      <c r="BJ1158" s="18" t="s">
        <v>89</v>
      </c>
      <c r="BK1158" s="183">
        <f>ROUND(I1158*H1158,3)</f>
        <v>0</v>
      </c>
      <c r="BL1158" s="18" t="s">
        <v>351</v>
      </c>
      <c r="BM1158" s="181" t="s">
        <v>1634</v>
      </c>
    </row>
    <row r="1159" spans="1:65" s="12" customFormat="1" ht="22.9" customHeight="1">
      <c r="B1159" s="156"/>
      <c r="D1159" s="157" t="s">
        <v>73</v>
      </c>
      <c r="E1159" s="167" t="s">
        <v>1635</v>
      </c>
      <c r="F1159" s="167" t="s">
        <v>1636</v>
      </c>
      <c r="I1159" s="159"/>
      <c r="J1159" s="168">
        <f>BK1159</f>
        <v>0</v>
      </c>
      <c r="L1159" s="156"/>
      <c r="M1159" s="161"/>
      <c r="N1159" s="162"/>
      <c r="O1159" s="162"/>
      <c r="P1159" s="163">
        <f>SUM(P1160:P1168)</f>
        <v>0</v>
      </c>
      <c r="Q1159" s="162"/>
      <c r="R1159" s="163">
        <f>SUM(R1160:R1168)</f>
        <v>6.6E-3</v>
      </c>
      <c r="S1159" s="162"/>
      <c r="T1159" s="164">
        <f>SUM(T1160:T1168)</f>
        <v>0</v>
      </c>
      <c r="AR1159" s="157" t="s">
        <v>89</v>
      </c>
      <c r="AT1159" s="165" t="s">
        <v>73</v>
      </c>
      <c r="AU1159" s="165" t="s">
        <v>82</v>
      </c>
      <c r="AY1159" s="157" t="s">
        <v>258</v>
      </c>
      <c r="BK1159" s="166">
        <f>SUM(BK1160:BK1168)</f>
        <v>0</v>
      </c>
    </row>
    <row r="1160" spans="1:65" s="2" customFormat="1" ht="16.5" customHeight="1">
      <c r="A1160" s="33"/>
      <c r="B1160" s="169"/>
      <c r="C1160" s="170" t="s">
        <v>1637</v>
      </c>
      <c r="D1160" s="170" t="s">
        <v>260</v>
      </c>
      <c r="E1160" s="171" t="s">
        <v>1638</v>
      </c>
      <c r="F1160" s="172" t="s">
        <v>1639</v>
      </c>
      <c r="G1160" s="173" t="s">
        <v>435</v>
      </c>
      <c r="H1160" s="174">
        <v>1</v>
      </c>
      <c r="I1160" s="175"/>
      <c r="J1160" s="174">
        <f>ROUND(I1160*H1160,3)</f>
        <v>0</v>
      </c>
      <c r="K1160" s="176"/>
      <c r="L1160" s="34"/>
      <c r="M1160" s="177" t="s">
        <v>1</v>
      </c>
      <c r="N1160" s="178" t="s">
        <v>40</v>
      </c>
      <c r="O1160" s="59"/>
      <c r="P1160" s="179">
        <f>O1160*H1160</f>
        <v>0</v>
      </c>
      <c r="Q1160" s="179">
        <v>0</v>
      </c>
      <c r="R1160" s="179">
        <f>Q1160*H1160</f>
        <v>0</v>
      </c>
      <c r="S1160" s="179">
        <v>0</v>
      </c>
      <c r="T1160" s="180">
        <f>S1160*H1160</f>
        <v>0</v>
      </c>
      <c r="U1160" s="33"/>
      <c r="V1160" s="33"/>
      <c r="W1160" s="33"/>
      <c r="X1160" s="33"/>
      <c r="Y1160" s="33"/>
      <c r="Z1160" s="33"/>
      <c r="AA1160" s="33"/>
      <c r="AB1160" s="33"/>
      <c r="AC1160" s="33"/>
      <c r="AD1160" s="33"/>
      <c r="AE1160" s="33"/>
      <c r="AR1160" s="181" t="s">
        <v>351</v>
      </c>
      <c r="AT1160" s="181" t="s">
        <v>260</v>
      </c>
      <c r="AU1160" s="181" t="s">
        <v>89</v>
      </c>
      <c r="AY1160" s="18" t="s">
        <v>258</v>
      </c>
      <c r="BE1160" s="182">
        <f>IF(N1160="základná",J1160,0)</f>
        <v>0</v>
      </c>
      <c r="BF1160" s="182">
        <f>IF(N1160="znížená",J1160,0)</f>
        <v>0</v>
      </c>
      <c r="BG1160" s="182">
        <f>IF(N1160="zákl. prenesená",J1160,0)</f>
        <v>0</v>
      </c>
      <c r="BH1160" s="182">
        <f>IF(N1160="zníž. prenesená",J1160,0)</f>
        <v>0</v>
      </c>
      <c r="BI1160" s="182">
        <f>IF(N1160="nulová",J1160,0)</f>
        <v>0</v>
      </c>
      <c r="BJ1160" s="18" t="s">
        <v>89</v>
      </c>
      <c r="BK1160" s="183">
        <f>ROUND(I1160*H1160,3)</f>
        <v>0</v>
      </c>
      <c r="BL1160" s="18" t="s">
        <v>351</v>
      </c>
      <c r="BM1160" s="181" t="s">
        <v>1640</v>
      </c>
    </row>
    <row r="1161" spans="1:65" s="2" customFormat="1" ht="24" customHeight="1">
      <c r="A1161" s="33"/>
      <c r="B1161" s="169"/>
      <c r="C1161" s="208" t="s">
        <v>1641</v>
      </c>
      <c r="D1161" s="208" t="s">
        <v>394</v>
      </c>
      <c r="E1161" s="209" t="s">
        <v>1642</v>
      </c>
      <c r="F1161" s="210" t="s">
        <v>1643</v>
      </c>
      <c r="G1161" s="211" t="s">
        <v>435</v>
      </c>
      <c r="H1161" s="212">
        <v>1</v>
      </c>
      <c r="I1161" s="213"/>
      <c r="J1161" s="212">
        <f>ROUND(I1161*H1161,3)</f>
        <v>0</v>
      </c>
      <c r="K1161" s="214"/>
      <c r="L1161" s="215"/>
      <c r="M1161" s="216" t="s">
        <v>1</v>
      </c>
      <c r="N1161" s="217" t="s">
        <v>40</v>
      </c>
      <c r="O1161" s="59"/>
      <c r="P1161" s="179">
        <f>O1161*H1161</f>
        <v>0</v>
      </c>
      <c r="Q1161" s="179">
        <v>5.28E-3</v>
      </c>
      <c r="R1161" s="179">
        <f>Q1161*H1161</f>
        <v>5.28E-3</v>
      </c>
      <c r="S1161" s="179">
        <v>0</v>
      </c>
      <c r="T1161" s="180">
        <f>S1161*H1161</f>
        <v>0</v>
      </c>
      <c r="U1161" s="33"/>
      <c r="V1161" s="33"/>
      <c r="W1161" s="33"/>
      <c r="X1161" s="33"/>
      <c r="Y1161" s="33"/>
      <c r="Z1161" s="33"/>
      <c r="AA1161" s="33"/>
      <c r="AB1161" s="33"/>
      <c r="AC1161" s="33"/>
      <c r="AD1161" s="33"/>
      <c r="AE1161" s="33"/>
      <c r="AR1161" s="181" t="s">
        <v>445</v>
      </c>
      <c r="AT1161" s="181" t="s">
        <v>394</v>
      </c>
      <c r="AU1161" s="181" t="s">
        <v>89</v>
      </c>
      <c r="AY1161" s="18" t="s">
        <v>258</v>
      </c>
      <c r="BE1161" s="182">
        <f>IF(N1161="základná",J1161,0)</f>
        <v>0</v>
      </c>
      <c r="BF1161" s="182">
        <f>IF(N1161="znížená",J1161,0)</f>
        <v>0</v>
      </c>
      <c r="BG1161" s="182">
        <f>IF(N1161="zákl. prenesená",J1161,0)</f>
        <v>0</v>
      </c>
      <c r="BH1161" s="182">
        <f>IF(N1161="zníž. prenesená",J1161,0)</f>
        <v>0</v>
      </c>
      <c r="BI1161" s="182">
        <f>IF(N1161="nulová",J1161,0)</f>
        <v>0</v>
      </c>
      <c r="BJ1161" s="18" t="s">
        <v>89</v>
      </c>
      <c r="BK1161" s="183">
        <f>ROUND(I1161*H1161,3)</f>
        <v>0</v>
      </c>
      <c r="BL1161" s="18" t="s">
        <v>351</v>
      </c>
      <c r="BM1161" s="181" t="s">
        <v>1644</v>
      </c>
    </row>
    <row r="1162" spans="1:65" s="2" customFormat="1" ht="24" customHeight="1">
      <c r="A1162" s="33"/>
      <c r="B1162" s="169"/>
      <c r="C1162" s="170" t="s">
        <v>1645</v>
      </c>
      <c r="D1162" s="170" t="s">
        <v>260</v>
      </c>
      <c r="E1162" s="171" t="s">
        <v>1646</v>
      </c>
      <c r="F1162" s="172" t="s">
        <v>1647</v>
      </c>
      <c r="G1162" s="173" t="s">
        <v>1648</v>
      </c>
      <c r="H1162" s="174">
        <v>3</v>
      </c>
      <c r="I1162" s="175"/>
      <c r="J1162" s="174">
        <f>ROUND(I1162*H1162,3)</f>
        <v>0</v>
      </c>
      <c r="K1162" s="176"/>
      <c r="L1162" s="34"/>
      <c r="M1162" s="177" t="s">
        <v>1</v>
      </c>
      <c r="N1162" s="178" t="s">
        <v>40</v>
      </c>
      <c r="O1162" s="59"/>
      <c r="P1162" s="179">
        <f>O1162*H1162</f>
        <v>0</v>
      </c>
      <c r="Q1162" s="179">
        <v>0</v>
      </c>
      <c r="R1162" s="179">
        <f>Q1162*H1162</f>
        <v>0</v>
      </c>
      <c r="S1162" s="179">
        <v>0</v>
      </c>
      <c r="T1162" s="180">
        <f>S1162*H1162</f>
        <v>0</v>
      </c>
      <c r="U1162" s="33"/>
      <c r="V1162" s="33"/>
      <c r="W1162" s="33"/>
      <c r="X1162" s="33"/>
      <c r="Y1162" s="33"/>
      <c r="Z1162" s="33"/>
      <c r="AA1162" s="33"/>
      <c r="AB1162" s="33"/>
      <c r="AC1162" s="33"/>
      <c r="AD1162" s="33"/>
      <c r="AE1162" s="33"/>
      <c r="AR1162" s="181" t="s">
        <v>351</v>
      </c>
      <c r="AT1162" s="181" t="s">
        <v>260</v>
      </c>
      <c r="AU1162" s="181" t="s">
        <v>89</v>
      </c>
      <c r="AY1162" s="18" t="s">
        <v>258</v>
      </c>
      <c r="BE1162" s="182">
        <f>IF(N1162="základná",J1162,0)</f>
        <v>0</v>
      </c>
      <c r="BF1162" s="182">
        <f>IF(N1162="znížená",J1162,0)</f>
        <v>0</v>
      </c>
      <c r="BG1162" s="182">
        <f>IF(N1162="zákl. prenesená",J1162,0)</f>
        <v>0</v>
      </c>
      <c r="BH1162" s="182">
        <f>IF(N1162="zníž. prenesená",J1162,0)</f>
        <v>0</v>
      </c>
      <c r="BI1162" s="182">
        <f>IF(N1162="nulová",J1162,0)</f>
        <v>0</v>
      </c>
      <c r="BJ1162" s="18" t="s">
        <v>89</v>
      </c>
      <c r="BK1162" s="183">
        <f>ROUND(I1162*H1162,3)</f>
        <v>0</v>
      </c>
      <c r="BL1162" s="18" t="s">
        <v>351</v>
      </c>
      <c r="BM1162" s="181" t="s">
        <v>1649</v>
      </c>
    </row>
    <row r="1163" spans="1:65" s="14" customFormat="1" ht="11.25">
      <c r="B1163" s="192"/>
      <c r="D1163" s="185" t="s">
        <v>266</v>
      </c>
      <c r="E1163" s="193" t="s">
        <v>1</v>
      </c>
      <c r="F1163" s="194" t="s">
        <v>1650</v>
      </c>
      <c r="H1163" s="195">
        <v>2</v>
      </c>
      <c r="I1163" s="196"/>
      <c r="L1163" s="192"/>
      <c r="M1163" s="197"/>
      <c r="N1163" s="198"/>
      <c r="O1163" s="198"/>
      <c r="P1163" s="198"/>
      <c r="Q1163" s="198"/>
      <c r="R1163" s="198"/>
      <c r="S1163" s="198"/>
      <c r="T1163" s="199"/>
      <c r="AT1163" s="193" t="s">
        <v>266</v>
      </c>
      <c r="AU1163" s="193" t="s">
        <v>89</v>
      </c>
      <c r="AV1163" s="14" t="s">
        <v>89</v>
      </c>
      <c r="AW1163" s="14" t="s">
        <v>29</v>
      </c>
      <c r="AX1163" s="14" t="s">
        <v>74</v>
      </c>
      <c r="AY1163" s="193" t="s">
        <v>258</v>
      </c>
    </row>
    <row r="1164" spans="1:65" s="14" customFormat="1" ht="11.25">
      <c r="B1164" s="192"/>
      <c r="D1164" s="185" t="s">
        <v>266</v>
      </c>
      <c r="E1164" s="193" t="s">
        <v>1</v>
      </c>
      <c r="F1164" s="194" t="s">
        <v>1651</v>
      </c>
      <c r="H1164" s="195">
        <v>1</v>
      </c>
      <c r="I1164" s="196"/>
      <c r="L1164" s="192"/>
      <c r="M1164" s="197"/>
      <c r="N1164" s="198"/>
      <c r="O1164" s="198"/>
      <c r="P1164" s="198"/>
      <c r="Q1164" s="198"/>
      <c r="R1164" s="198"/>
      <c r="S1164" s="198"/>
      <c r="T1164" s="199"/>
      <c r="AT1164" s="193" t="s">
        <v>266</v>
      </c>
      <c r="AU1164" s="193" t="s">
        <v>89</v>
      </c>
      <c r="AV1164" s="14" t="s">
        <v>89</v>
      </c>
      <c r="AW1164" s="14" t="s">
        <v>29</v>
      </c>
      <c r="AX1164" s="14" t="s">
        <v>74</v>
      </c>
      <c r="AY1164" s="193" t="s">
        <v>258</v>
      </c>
    </row>
    <row r="1165" spans="1:65" s="15" customFormat="1" ht="11.25">
      <c r="B1165" s="200"/>
      <c r="D1165" s="185" t="s">
        <v>266</v>
      </c>
      <c r="E1165" s="201" t="s">
        <v>1</v>
      </c>
      <c r="F1165" s="202" t="s">
        <v>280</v>
      </c>
      <c r="H1165" s="203">
        <v>3</v>
      </c>
      <c r="I1165" s="204"/>
      <c r="L1165" s="200"/>
      <c r="M1165" s="205"/>
      <c r="N1165" s="206"/>
      <c r="O1165" s="206"/>
      <c r="P1165" s="206"/>
      <c r="Q1165" s="206"/>
      <c r="R1165" s="206"/>
      <c r="S1165" s="206"/>
      <c r="T1165" s="207"/>
      <c r="AT1165" s="201" t="s">
        <v>266</v>
      </c>
      <c r="AU1165" s="201" t="s">
        <v>89</v>
      </c>
      <c r="AV1165" s="15" t="s">
        <v>264</v>
      </c>
      <c r="AW1165" s="15" t="s">
        <v>29</v>
      </c>
      <c r="AX1165" s="15" t="s">
        <v>82</v>
      </c>
      <c r="AY1165" s="201" t="s">
        <v>258</v>
      </c>
    </row>
    <row r="1166" spans="1:65" s="2" customFormat="1" ht="16.5" customHeight="1">
      <c r="A1166" s="33"/>
      <c r="B1166" s="169"/>
      <c r="C1166" s="208" t="s">
        <v>1652</v>
      </c>
      <c r="D1166" s="208" t="s">
        <v>394</v>
      </c>
      <c r="E1166" s="209" t="s">
        <v>1653</v>
      </c>
      <c r="F1166" s="210" t="s">
        <v>1654</v>
      </c>
      <c r="G1166" s="211" t="s">
        <v>435</v>
      </c>
      <c r="H1166" s="212">
        <v>2</v>
      </c>
      <c r="I1166" s="213"/>
      <c r="J1166" s="212">
        <f>ROUND(I1166*H1166,3)</f>
        <v>0</v>
      </c>
      <c r="K1166" s="214"/>
      <c r="L1166" s="215"/>
      <c r="M1166" s="216" t="s">
        <v>1</v>
      </c>
      <c r="N1166" s="217" t="s">
        <v>40</v>
      </c>
      <c r="O1166" s="59"/>
      <c r="P1166" s="179">
        <f>O1166*H1166</f>
        <v>0</v>
      </c>
      <c r="Q1166" s="179">
        <v>4.4000000000000002E-4</v>
      </c>
      <c r="R1166" s="179">
        <f>Q1166*H1166</f>
        <v>8.8000000000000003E-4</v>
      </c>
      <c r="S1166" s="179">
        <v>0</v>
      </c>
      <c r="T1166" s="180">
        <f>S1166*H1166</f>
        <v>0</v>
      </c>
      <c r="U1166" s="33"/>
      <c r="V1166" s="33"/>
      <c r="W1166" s="33"/>
      <c r="X1166" s="33"/>
      <c r="Y1166" s="33"/>
      <c r="Z1166" s="33"/>
      <c r="AA1166" s="33"/>
      <c r="AB1166" s="33"/>
      <c r="AC1166" s="33"/>
      <c r="AD1166" s="33"/>
      <c r="AE1166" s="33"/>
      <c r="AR1166" s="181" t="s">
        <v>445</v>
      </c>
      <c r="AT1166" s="181" t="s">
        <v>394</v>
      </c>
      <c r="AU1166" s="181" t="s">
        <v>89</v>
      </c>
      <c r="AY1166" s="18" t="s">
        <v>258</v>
      </c>
      <c r="BE1166" s="182">
        <f>IF(N1166="základná",J1166,0)</f>
        <v>0</v>
      </c>
      <c r="BF1166" s="182">
        <f>IF(N1166="znížená",J1166,0)</f>
        <v>0</v>
      </c>
      <c r="BG1166" s="182">
        <f>IF(N1166="zákl. prenesená",J1166,0)</f>
        <v>0</v>
      </c>
      <c r="BH1166" s="182">
        <f>IF(N1166="zníž. prenesená",J1166,0)</f>
        <v>0</v>
      </c>
      <c r="BI1166" s="182">
        <f>IF(N1166="nulová",J1166,0)</f>
        <v>0</v>
      </c>
      <c r="BJ1166" s="18" t="s">
        <v>89</v>
      </c>
      <c r="BK1166" s="183">
        <f>ROUND(I1166*H1166,3)</f>
        <v>0</v>
      </c>
      <c r="BL1166" s="18" t="s">
        <v>351</v>
      </c>
      <c r="BM1166" s="181" t="s">
        <v>1655</v>
      </c>
    </row>
    <row r="1167" spans="1:65" s="2" customFormat="1" ht="16.5" customHeight="1">
      <c r="A1167" s="33"/>
      <c r="B1167" s="169"/>
      <c r="C1167" s="208" t="s">
        <v>1656</v>
      </c>
      <c r="D1167" s="208" t="s">
        <v>394</v>
      </c>
      <c r="E1167" s="209" t="s">
        <v>1657</v>
      </c>
      <c r="F1167" s="210" t="s">
        <v>1658</v>
      </c>
      <c r="G1167" s="211" t="s">
        <v>435</v>
      </c>
      <c r="H1167" s="212">
        <v>1</v>
      </c>
      <c r="I1167" s="213"/>
      <c r="J1167" s="212">
        <f>ROUND(I1167*H1167,3)</f>
        <v>0</v>
      </c>
      <c r="K1167" s="214"/>
      <c r="L1167" s="215"/>
      <c r="M1167" s="216" t="s">
        <v>1</v>
      </c>
      <c r="N1167" s="217" t="s">
        <v>40</v>
      </c>
      <c r="O1167" s="59"/>
      <c r="P1167" s="179">
        <f>O1167*H1167</f>
        <v>0</v>
      </c>
      <c r="Q1167" s="179">
        <v>4.4000000000000002E-4</v>
      </c>
      <c r="R1167" s="179">
        <f>Q1167*H1167</f>
        <v>4.4000000000000002E-4</v>
      </c>
      <c r="S1167" s="179">
        <v>0</v>
      </c>
      <c r="T1167" s="180">
        <f>S1167*H1167</f>
        <v>0</v>
      </c>
      <c r="U1167" s="33"/>
      <c r="V1167" s="33"/>
      <c r="W1167" s="33"/>
      <c r="X1167" s="33"/>
      <c r="Y1167" s="33"/>
      <c r="Z1167" s="33"/>
      <c r="AA1167" s="33"/>
      <c r="AB1167" s="33"/>
      <c r="AC1167" s="33"/>
      <c r="AD1167" s="33"/>
      <c r="AE1167" s="33"/>
      <c r="AR1167" s="181" t="s">
        <v>445</v>
      </c>
      <c r="AT1167" s="181" t="s">
        <v>394</v>
      </c>
      <c r="AU1167" s="181" t="s">
        <v>89</v>
      </c>
      <c r="AY1167" s="18" t="s">
        <v>258</v>
      </c>
      <c r="BE1167" s="182">
        <f>IF(N1167="základná",J1167,0)</f>
        <v>0</v>
      </c>
      <c r="BF1167" s="182">
        <f>IF(N1167="znížená",J1167,0)</f>
        <v>0</v>
      </c>
      <c r="BG1167" s="182">
        <f>IF(N1167="zákl. prenesená",J1167,0)</f>
        <v>0</v>
      </c>
      <c r="BH1167" s="182">
        <f>IF(N1167="zníž. prenesená",J1167,0)</f>
        <v>0</v>
      </c>
      <c r="BI1167" s="182">
        <f>IF(N1167="nulová",J1167,0)</f>
        <v>0</v>
      </c>
      <c r="BJ1167" s="18" t="s">
        <v>89</v>
      </c>
      <c r="BK1167" s="183">
        <f>ROUND(I1167*H1167,3)</f>
        <v>0</v>
      </c>
      <c r="BL1167" s="18" t="s">
        <v>351</v>
      </c>
      <c r="BM1167" s="181" t="s">
        <v>1659</v>
      </c>
    </row>
    <row r="1168" spans="1:65" s="2" customFormat="1" ht="24" customHeight="1">
      <c r="A1168" s="33"/>
      <c r="B1168" s="169"/>
      <c r="C1168" s="170" t="s">
        <v>1660</v>
      </c>
      <c r="D1168" s="170" t="s">
        <v>260</v>
      </c>
      <c r="E1168" s="171" t="s">
        <v>1661</v>
      </c>
      <c r="F1168" s="172" t="s">
        <v>1662</v>
      </c>
      <c r="G1168" s="173" t="s">
        <v>1511</v>
      </c>
      <c r="H1168" s="175"/>
      <c r="I1168" s="175"/>
      <c r="J1168" s="174">
        <f>ROUND(I1168*H1168,3)</f>
        <v>0</v>
      </c>
      <c r="K1168" s="176"/>
      <c r="L1168" s="34"/>
      <c r="M1168" s="177" t="s">
        <v>1</v>
      </c>
      <c r="N1168" s="178" t="s">
        <v>40</v>
      </c>
      <c r="O1168" s="59"/>
      <c r="P1168" s="179">
        <f>O1168*H1168</f>
        <v>0</v>
      </c>
      <c r="Q1168" s="179">
        <v>0</v>
      </c>
      <c r="R1168" s="179">
        <f>Q1168*H1168</f>
        <v>0</v>
      </c>
      <c r="S1168" s="179">
        <v>0</v>
      </c>
      <c r="T1168" s="180">
        <f>S1168*H1168</f>
        <v>0</v>
      </c>
      <c r="U1168" s="33"/>
      <c r="V1168" s="33"/>
      <c r="W1168" s="33"/>
      <c r="X1168" s="33"/>
      <c r="Y1168" s="33"/>
      <c r="Z1168" s="33"/>
      <c r="AA1168" s="33"/>
      <c r="AB1168" s="33"/>
      <c r="AC1168" s="33"/>
      <c r="AD1168" s="33"/>
      <c r="AE1168" s="33"/>
      <c r="AR1168" s="181" t="s">
        <v>351</v>
      </c>
      <c r="AT1168" s="181" t="s">
        <v>260</v>
      </c>
      <c r="AU1168" s="181" t="s">
        <v>89</v>
      </c>
      <c r="AY1168" s="18" t="s">
        <v>258</v>
      </c>
      <c r="BE1168" s="182">
        <f>IF(N1168="základná",J1168,0)</f>
        <v>0</v>
      </c>
      <c r="BF1168" s="182">
        <f>IF(N1168="znížená",J1168,0)</f>
        <v>0</v>
      </c>
      <c r="BG1168" s="182">
        <f>IF(N1168="zákl. prenesená",J1168,0)</f>
        <v>0</v>
      </c>
      <c r="BH1168" s="182">
        <f>IF(N1168="zníž. prenesená",J1168,0)</f>
        <v>0</v>
      </c>
      <c r="BI1168" s="182">
        <f>IF(N1168="nulová",J1168,0)</f>
        <v>0</v>
      </c>
      <c r="BJ1168" s="18" t="s">
        <v>89</v>
      </c>
      <c r="BK1168" s="183">
        <f>ROUND(I1168*H1168,3)</f>
        <v>0</v>
      </c>
      <c r="BL1168" s="18" t="s">
        <v>351</v>
      </c>
      <c r="BM1168" s="181" t="s">
        <v>1663</v>
      </c>
    </row>
    <row r="1169" spans="1:65" s="12" customFormat="1" ht="22.9" customHeight="1">
      <c r="B1169" s="156"/>
      <c r="D1169" s="157" t="s">
        <v>73</v>
      </c>
      <c r="E1169" s="167" t="s">
        <v>1664</v>
      </c>
      <c r="F1169" s="167" t="s">
        <v>1665</v>
      </c>
      <c r="I1169" s="159"/>
      <c r="J1169" s="168">
        <f>BK1169</f>
        <v>0</v>
      </c>
      <c r="L1169" s="156"/>
      <c r="M1169" s="161"/>
      <c r="N1169" s="162"/>
      <c r="O1169" s="162"/>
      <c r="P1169" s="163">
        <f>SUM(P1170:P1232)</f>
        <v>0</v>
      </c>
      <c r="Q1169" s="162"/>
      <c r="R1169" s="163">
        <f>SUM(R1170:R1232)</f>
        <v>0.9346517000000002</v>
      </c>
      <c r="S1169" s="162"/>
      <c r="T1169" s="164">
        <f>SUM(T1170:T1232)</f>
        <v>0.33511200000000002</v>
      </c>
      <c r="AR1169" s="157" t="s">
        <v>89</v>
      </c>
      <c r="AT1169" s="165" t="s">
        <v>73</v>
      </c>
      <c r="AU1169" s="165" t="s">
        <v>82</v>
      </c>
      <c r="AY1169" s="157" t="s">
        <v>258</v>
      </c>
      <c r="BK1169" s="166">
        <f>SUM(BK1170:BK1232)</f>
        <v>0</v>
      </c>
    </row>
    <row r="1170" spans="1:65" s="2" customFormat="1" ht="24" customHeight="1">
      <c r="A1170" s="33"/>
      <c r="B1170" s="169"/>
      <c r="C1170" s="170" t="s">
        <v>1666</v>
      </c>
      <c r="D1170" s="170" t="s">
        <v>260</v>
      </c>
      <c r="E1170" s="171" t="s">
        <v>1667</v>
      </c>
      <c r="F1170" s="172" t="s">
        <v>1668</v>
      </c>
      <c r="G1170" s="173" t="s">
        <v>263</v>
      </c>
      <c r="H1170" s="174">
        <v>9.8160000000000007</v>
      </c>
      <c r="I1170" s="175"/>
      <c r="J1170" s="174">
        <f>ROUND(I1170*H1170,3)</f>
        <v>0</v>
      </c>
      <c r="K1170" s="176"/>
      <c r="L1170" s="34"/>
      <c r="M1170" s="177" t="s">
        <v>1</v>
      </c>
      <c r="N1170" s="178" t="s">
        <v>40</v>
      </c>
      <c r="O1170" s="59"/>
      <c r="P1170" s="179">
        <f>O1170*H1170</f>
        <v>0</v>
      </c>
      <c r="Q1170" s="179">
        <v>0</v>
      </c>
      <c r="R1170" s="179">
        <f>Q1170*H1170</f>
        <v>0</v>
      </c>
      <c r="S1170" s="179">
        <v>7.0000000000000001E-3</v>
      </c>
      <c r="T1170" s="180">
        <f>S1170*H1170</f>
        <v>6.8712000000000009E-2</v>
      </c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R1170" s="181" t="s">
        <v>351</v>
      </c>
      <c r="AT1170" s="181" t="s">
        <v>260</v>
      </c>
      <c r="AU1170" s="181" t="s">
        <v>89</v>
      </c>
      <c r="AY1170" s="18" t="s">
        <v>258</v>
      </c>
      <c r="BE1170" s="182">
        <f>IF(N1170="základná",J1170,0)</f>
        <v>0</v>
      </c>
      <c r="BF1170" s="182">
        <f>IF(N1170="znížená",J1170,0)</f>
        <v>0</v>
      </c>
      <c r="BG1170" s="182">
        <f>IF(N1170="zákl. prenesená",J1170,0)</f>
        <v>0</v>
      </c>
      <c r="BH1170" s="182">
        <f>IF(N1170="zníž. prenesená",J1170,0)</f>
        <v>0</v>
      </c>
      <c r="BI1170" s="182">
        <f>IF(N1170="nulová",J1170,0)</f>
        <v>0</v>
      </c>
      <c r="BJ1170" s="18" t="s">
        <v>89</v>
      </c>
      <c r="BK1170" s="183">
        <f>ROUND(I1170*H1170,3)</f>
        <v>0</v>
      </c>
      <c r="BL1170" s="18" t="s">
        <v>351</v>
      </c>
      <c r="BM1170" s="181" t="s">
        <v>1669</v>
      </c>
    </row>
    <row r="1171" spans="1:65" s="13" customFormat="1" ht="11.25">
      <c r="B1171" s="184"/>
      <c r="D1171" s="185" t="s">
        <v>266</v>
      </c>
      <c r="E1171" s="186" t="s">
        <v>1</v>
      </c>
      <c r="F1171" s="187" t="s">
        <v>1670</v>
      </c>
      <c r="H1171" s="186" t="s">
        <v>1</v>
      </c>
      <c r="I1171" s="188"/>
      <c r="L1171" s="184"/>
      <c r="M1171" s="189"/>
      <c r="N1171" s="190"/>
      <c r="O1171" s="190"/>
      <c r="P1171" s="190"/>
      <c r="Q1171" s="190"/>
      <c r="R1171" s="190"/>
      <c r="S1171" s="190"/>
      <c r="T1171" s="191"/>
      <c r="AT1171" s="186" t="s">
        <v>266</v>
      </c>
      <c r="AU1171" s="186" t="s">
        <v>89</v>
      </c>
      <c r="AV1171" s="13" t="s">
        <v>82</v>
      </c>
      <c r="AW1171" s="13" t="s">
        <v>29</v>
      </c>
      <c r="AX1171" s="13" t="s">
        <v>74</v>
      </c>
      <c r="AY1171" s="186" t="s">
        <v>258</v>
      </c>
    </row>
    <row r="1172" spans="1:65" s="14" customFormat="1" ht="11.25">
      <c r="B1172" s="192"/>
      <c r="D1172" s="185" t="s">
        <v>266</v>
      </c>
      <c r="E1172" s="193" t="s">
        <v>1</v>
      </c>
      <c r="F1172" s="194" t="s">
        <v>1530</v>
      </c>
      <c r="H1172" s="195">
        <v>9.8160000000000007</v>
      </c>
      <c r="I1172" s="196"/>
      <c r="L1172" s="192"/>
      <c r="M1172" s="197"/>
      <c r="N1172" s="198"/>
      <c r="O1172" s="198"/>
      <c r="P1172" s="198"/>
      <c r="Q1172" s="198"/>
      <c r="R1172" s="198"/>
      <c r="S1172" s="198"/>
      <c r="T1172" s="199"/>
      <c r="AT1172" s="193" t="s">
        <v>266</v>
      </c>
      <c r="AU1172" s="193" t="s">
        <v>89</v>
      </c>
      <c r="AV1172" s="14" t="s">
        <v>89</v>
      </c>
      <c r="AW1172" s="14" t="s">
        <v>29</v>
      </c>
      <c r="AX1172" s="14" t="s">
        <v>82</v>
      </c>
      <c r="AY1172" s="193" t="s">
        <v>258</v>
      </c>
    </row>
    <row r="1173" spans="1:65" s="2" customFormat="1" ht="24" customHeight="1">
      <c r="A1173" s="33"/>
      <c r="B1173" s="169"/>
      <c r="C1173" s="170" t="s">
        <v>1671</v>
      </c>
      <c r="D1173" s="170" t="s">
        <v>260</v>
      </c>
      <c r="E1173" s="171" t="s">
        <v>1672</v>
      </c>
      <c r="F1173" s="172" t="s">
        <v>1673</v>
      </c>
      <c r="G1173" s="173" t="s">
        <v>528</v>
      </c>
      <c r="H1173" s="174">
        <v>8</v>
      </c>
      <c r="I1173" s="175"/>
      <c r="J1173" s="174">
        <f>ROUND(I1173*H1173,3)</f>
        <v>0</v>
      </c>
      <c r="K1173" s="176"/>
      <c r="L1173" s="34"/>
      <c r="M1173" s="177" t="s">
        <v>1</v>
      </c>
      <c r="N1173" s="178" t="s">
        <v>40</v>
      </c>
      <c r="O1173" s="59"/>
      <c r="P1173" s="179">
        <f>O1173*H1173</f>
        <v>0</v>
      </c>
      <c r="Q1173" s="179">
        <v>0</v>
      </c>
      <c r="R1173" s="179">
        <f>Q1173*H1173</f>
        <v>0</v>
      </c>
      <c r="S1173" s="179">
        <v>6.0000000000000001E-3</v>
      </c>
      <c r="T1173" s="180">
        <f>S1173*H1173</f>
        <v>4.8000000000000001E-2</v>
      </c>
      <c r="U1173" s="33"/>
      <c r="V1173" s="33"/>
      <c r="W1173" s="33"/>
      <c r="X1173" s="33"/>
      <c r="Y1173" s="33"/>
      <c r="Z1173" s="33"/>
      <c r="AA1173" s="33"/>
      <c r="AB1173" s="33"/>
      <c r="AC1173" s="33"/>
      <c r="AD1173" s="33"/>
      <c r="AE1173" s="33"/>
      <c r="AR1173" s="181" t="s">
        <v>351</v>
      </c>
      <c r="AT1173" s="181" t="s">
        <v>260</v>
      </c>
      <c r="AU1173" s="181" t="s">
        <v>89</v>
      </c>
      <c r="AY1173" s="18" t="s">
        <v>258</v>
      </c>
      <c r="BE1173" s="182">
        <f>IF(N1173="základná",J1173,0)</f>
        <v>0</v>
      </c>
      <c r="BF1173" s="182">
        <f>IF(N1173="znížená",J1173,0)</f>
        <v>0</v>
      </c>
      <c r="BG1173" s="182">
        <f>IF(N1173="zákl. prenesená",J1173,0)</f>
        <v>0</v>
      </c>
      <c r="BH1173" s="182">
        <f>IF(N1173="zníž. prenesená",J1173,0)</f>
        <v>0</v>
      </c>
      <c r="BI1173" s="182">
        <f>IF(N1173="nulová",J1173,0)</f>
        <v>0</v>
      </c>
      <c r="BJ1173" s="18" t="s">
        <v>89</v>
      </c>
      <c r="BK1173" s="183">
        <f>ROUND(I1173*H1173,3)</f>
        <v>0</v>
      </c>
      <c r="BL1173" s="18" t="s">
        <v>351</v>
      </c>
      <c r="BM1173" s="181" t="s">
        <v>1674</v>
      </c>
    </row>
    <row r="1174" spans="1:65" s="14" customFormat="1" ht="11.25">
      <c r="B1174" s="192"/>
      <c r="D1174" s="185" t="s">
        <v>266</v>
      </c>
      <c r="E1174" s="193" t="s">
        <v>1</v>
      </c>
      <c r="F1174" s="194" t="s">
        <v>1675</v>
      </c>
      <c r="H1174" s="195">
        <v>8</v>
      </c>
      <c r="I1174" s="196"/>
      <c r="L1174" s="192"/>
      <c r="M1174" s="197"/>
      <c r="N1174" s="198"/>
      <c r="O1174" s="198"/>
      <c r="P1174" s="198"/>
      <c r="Q1174" s="198"/>
      <c r="R1174" s="198"/>
      <c r="S1174" s="198"/>
      <c r="T1174" s="199"/>
      <c r="AT1174" s="193" t="s">
        <v>266</v>
      </c>
      <c r="AU1174" s="193" t="s">
        <v>89</v>
      </c>
      <c r="AV1174" s="14" t="s">
        <v>89</v>
      </c>
      <c r="AW1174" s="14" t="s">
        <v>29</v>
      </c>
      <c r="AX1174" s="14" t="s">
        <v>82</v>
      </c>
      <c r="AY1174" s="193" t="s">
        <v>258</v>
      </c>
    </row>
    <row r="1175" spans="1:65" s="2" customFormat="1" ht="24" customHeight="1">
      <c r="A1175" s="33"/>
      <c r="B1175" s="169"/>
      <c r="C1175" s="170" t="s">
        <v>1676</v>
      </c>
      <c r="D1175" s="170" t="s">
        <v>260</v>
      </c>
      <c r="E1175" s="171" t="s">
        <v>1677</v>
      </c>
      <c r="F1175" s="172" t="s">
        <v>1678</v>
      </c>
      <c r="G1175" s="173" t="s">
        <v>528</v>
      </c>
      <c r="H1175" s="174">
        <v>21.84</v>
      </c>
      <c r="I1175" s="175"/>
      <c r="J1175" s="174">
        <f>ROUND(I1175*H1175,3)</f>
        <v>0</v>
      </c>
      <c r="K1175" s="176"/>
      <c r="L1175" s="34"/>
      <c r="M1175" s="177" t="s">
        <v>1</v>
      </c>
      <c r="N1175" s="178" t="s">
        <v>40</v>
      </c>
      <c r="O1175" s="59"/>
      <c r="P1175" s="179">
        <f>O1175*H1175</f>
        <v>0</v>
      </c>
      <c r="Q1175" s="179">
        <v>0</v>
      </c>
      <c r="R1175" s="179">
        <f>Q1175*H1175</f>
        <v>0</v>
      </c>
      <c r="S1175" s="179">
        <v>0.01</v>
      </c>
      <c r="T1175" s="180">
        <f>S1175*H1175</f>
        <v>0.21840000000000001</v>
      </c>
      <c r="U1175" s="33"/>
      <c r="V1175" s="33"/>
      <c r="W1175" s="33"/>
      <c r="X1175" s="33"/>
      <c r="Y1175" s="33"/>
      <c r="Z1175" s="33"/>
      <c r="AA1175" s="33"/>
      <c r="AB1175" s="33"/>
      <c r="AC1175" s="33"/>
      <c r="AD1175" s="33"/>
      <c r="AE1175" s="33"/>
      <c r="AR1175" s="181" t="s">
        <v>351</v>
      </c>
      <c r="AT1175" s="181" t="s">
        <v>260</v>
      </c>
      <c r="AU1175" s="181" t="s">
        <v>89</v>
      </c>
      <c r="AY1175" s="18" t="s">
        <v>258</v>
      </c>
      <c r="BE1175" s="182">
        <f>IF(N1175="základná",J1175,0)</f>
        <v>0</v>
      </c>
      <c r="BF1175" s="182">
        <f>IF(N1175="znížená",J1175,0)</f>
        <v>0</v>
      </c>
      <c r="BG1175" s="182">
        <f>IF(N1175="zákl. prenesená",J1175,0)</f>
        <v>0</v>
      </c>
      <c r="BH1175" s="182">
        <f>IF(N1175="zníž. prenesená",J1175,0)</f>
        <v>0</v>
      </c>
      <c r="BI1175" s="182">
        <f>IF(N1175="nulová",J1175,0)</f>
        <v>0</v>
      </c>
      <c r="BJ1175" s="18" t="s">
        <v>89</v>
      </c>
      <c r="BK1175" s="183">
        <f>ROUND(I1175*H1175,3)</f>
        <v>0</v>
      </c>
      <c r="BL1175" s="18" t="s">
        <v>351</v>
      </c>
      <c r="BM1175" s="181" t="s">
        <v>1679</v>
      </c>
    </row>
    <row r="1176" spans="1:65" s="13" customFormat="1" ht="11.25">
      <c r="B1176" s="184"/>
      <c r="D1176" s="185" t="s">
        <v>266</v>
      </c>
      <c r="E1176" s="186" t="s">
        <v>1</v>
      </c>
      <c r="F1176" s="187" t="s">
        <v>1529</v>
      </c>
      <c r="H1176" s="186" t="s">
        <v>1</v>
      </c>
      <c r="I1176" s="188"/>
      <c r="L1176" s="184"/>
      <c r="M1176" s="189"/>
      <c r="N1176" s="190"/>
      <c r="O1176" s="190"/>
      <c r="P1176" s="190"/>
      <c r="Q1176" s="190"/>
      <c r="R1176" s="190"/>
      <c r="S1176" s="190"/>
      <c r="T1176" s="191"/>
      <c r="AT1176" s="186" t="s">
        <v>266</v>
      </c>
      <c r="AU1176" s="186" t="s">
        <v>89</v>
      </c>
      <c r="AV1176" s="13" t="s">
        <v>82</v>
      </c>
      <c r="AW1176" s="13" t="s">
        <v>29</v>
      </c>
      <c r="AX1176" s="13" t="s">
        <v>74</v>
      </c>
      <c r="AY1176" s="186" t="s">
        <v>258</v>
      </c>
    </row>
    <row r="1177" spans="1:65" s="14" customFormat="1" ht="11.25">
      <c r="B1177" s="192"/>
      <c r="D1177" s="185" t="s">
        <v>266</v>
      </c>
      <c r="E1177" s="193" t="s">
        <v>1</v>
      </c>
      <c r="F1177" s="194" t="s">
        <v>1680</v>
      </c>
      <c r="H1177" s="195">
        <v>18.84</v>
      </c>
      <c r="I1177" s="196"/>
      <c r="L1177" s="192"/>
      <c r="M1177" s="197"/>
      <c r="N1177" s="198"/>
      <c r="O1177" s="198"/>
      <c r="P1177" s="198"/>
      <c r="Q1177" s="198"/>
      <c r="R1177" s="198"/>
      <c r="S1177" s="198"/>
      <c r="T1177" s="199"/>
      <c r="AT1177" s="193" t="s">
        <v>266</v>
      </c>
      <c r="AU1177" s="193" t="s">
        <v>89</v>
      </c>
      <c r="AV1177" s="14" t="s">
        <v>89</v>
      </c>
      <c r="AW1177" s="14" t="s">
        <v>29</v>
      </c>
      <c r="AX1177" s="14" t="s">
        <v>74</v>
      </c>
      <c r="AY1177" s="193" t="s">
        <v>258</v>
      </c>
    </row>
    <row r="1178" spans="1:65" s="14" customFormat="1" ht="11.25">
      <c r="B1178" s="192"/>
      <c r="D1178" s="185" t="s">
        <v>266</v>
      </c>
      <c r="E1178" s="193" t="s">
        <v>1</v>
      </c>
      <c r="F1178" s="194" t="s">
        <v>1681</v>
      </c>
      <c r="H1178" s="195">
        <v>3</v>
      </c>
      <c r="I1178" s="196"/>
      <c r="L1178" s="192"/>
      <c r="M1178" s="197"/>
      <c r="N1178" s="198"/>
      <c r="O1178" s="198"/>
      <c r="P1178" s="198"/>
      <c r="Q1178" s="198"/>
      <c r="R1178" s="198"/>
      <c r="S1178" s="198"/>
      <c r="T1178" s="199"/>
      <c r="AT1178" s="193" t="s">
        <v>266</v>
      </c>
      <c r="AU1178" s="193" t="s">
        <v>89</v>
      </c>
      <c r="AV1178" s="14" t="s">
        <v>89</v>
      </c>
      <c r="AW1178" s="14" t="s">
        <v>29</v>
      </c>
      <c r="AX1178" s="14" t="s">
        <v>74</v>
      </c>
      <c r="AY1178" s="193" t="s">
        <v>258</v>
      </c>
    </row>
    <row r="1179" spans="1:65" s="15" customFormat="1" ht="11.25">
      <c r="B1179" s="200"/>
      <c r="D1179" s="185" t="s">
        <v>266</v>
      </c>
      <c r="E1179" s="201" t="s">
        <v>1</v>
      </c>
      <c r="F1179" s="202" t="s">
        <v>280</v>
      </c>
      <c r="H1179" s="203">
        <v>21.84</v>
      </c>
      <c r="I1179" s="204"/>
      <c r="L1179" s="200"/>
      <c r="M1179" s="205"/>
      <c r="N1179" s="206"/>
      <c r="O1179" s="206"/>
      <c r="P1179" s="206"/>
      <c r="Q1179" s="206"/>
      <c r="R1179" s="206"/>
      <c r="S1179" s="206"/>
      <c r="T1179" s="207"/>
      <c r="AT1179" s="201" t="s">
        <v>266</v>
      </c>
      <c r="AU1179" s="201" t="s">
        <v>89</v>
      </c>
      <c r="AV1179" s="15" t="s">
        <v>264</v>
      </c>
      <c r="AW1179" s="15" t="s">
        <v>29</v>
      </c>
      <c r="AX1179" s="15" t="s">
        <v>82</v>
      </c>
      <c r="AY1179" s="201" t="s">
        <v>258</v>
      </c>
    </row>
    <row r="1180" spans="1:65" s="2" customFormat="1" ht="24" customHeight="1">
      <c r="A1180" s="33"/>
      <c r="B1180" s="169"/>
      <c r="C1180" s="170" t="s">
        <v>1682</v>
      </c>
      <c r="D1180" s="170" t="s">
        <v>260</v>
      </c>
      <c r="E1180" s="171" t="s">
        <v>1683</v>
      </c>
      <c r="F1180" s="172" t="s">
        <v>1684</v>
      </c>
      <c r="G1180" s="173" t="s">
        <v>528</v>
      </c>
      <c r="H1180" s="174">
        <v>23.77</v>
      </c>
      <c r="I1180" s="175"/>
      <c r="J1180" s="174">
        <f>ROUND(I1180*H1180,3)</f>
        <v>0</v>
      </c>
      <c r="K1180" s="176"/>
      <c r="L1180" s="34"/>
      <c r="M1180" s="177" t="s">
        <v>1</v>
      </c>
      <c r="N1180" s="178" t="s">
        <v>40</v>
      </c>
      <c r="O1180" s="59"/>
      <c r="P1180" s="179">
        <f>O1180*H1180</f>
        <v>0</v>
      </c>
      <c r="Q1180" s="179">
        <v>9.0000000000000006E-5</v>
      </c>
      <c r="R1180" s="179">
        <f>Q1180*H1180</f>
        <v>2.1393000000000002E-3</v>
      </c>
      <c r="S1180" s="179">
        <v>0</v>
      </c>
      <c r="T1180" s="180">
        <f>S1180*H1180</f>
        <v>0</v>
      </c>
      <c r="U1180" s="33"/>
      <c r="V1180" s="33"/>
      <c r="W1180" s="33"/>
      <c r="X1180" s="33"/>
      <c r="Y1180" s="33"/>
      <c r="Z1180" s="33"/>
      <c r="AA1180" s="33"/>
      <c r="AB1180" s="33"/>
      <c r="AC1180" s="33"/>
      <c r="AD1180" s="33"/>
      <c r="AE1180" s="33"/>
      <c r="AR1180" s="181" t="s">
        <v>351</v>
      </c>
      <c r="AT1180" s="181" t="s">
        <v>260</v>
      </c>
      <c r="AU1180" s="181" t="s">
        <v>89</v>
      </c>
      <c r="AY1180" s="18" t="s">
        <v>258</v>
      </c>
      <c r="BE1180" s="182">
        <f>IF(N1180="základná",J1180,0)</f>
        <v>0</v>
      </c>
      <c r="BF1180" s="182">
        <f>IF(N1180="znížená",J1180,0)</f>
        <v>0</v>
      </c>
      <c r="BG1180" s="182">
        <f>IF(N1180="zákl. prenesená",J1180,0)</f>
        <v>0</v>
      </c>
      <c r="BH1180" s="182">
        <f>IF(N1180="zníž. prenesená",J1180,0)</f>
        <v>0</v>
      </c>
      <c r="BI1180" s="182">
        <f>IF(N1180="nulová",J1180,0)</f>
        <v>0</v>
      </c>
      <c r="BJ1180" s="18" t="s">
        <v>89</v>
      </c>
      <c r="BK1180" s="183">
        <f>ROUND(I1180*H1180,3)</f>
        <v>0</v>
      </c>
      <c r="BL1180" s="18" t="s">
        <v>351</v>
      </c>
      <c r="BM1180" s="181" t="s">
        <v>1685</v>
      </c>
    </row>
    <row r="1181" spans="1:65" s="13" customFormat="1" ht="11.25">
      <c r="B1181" s="184"/>
      <c r="D1181" s="185" t="s">
        <v>266</v>
      </c>
      <c r="E1181" s="186" t="s">
        <v>1</v>
      </c>
      <c r="F1181" s="187" t="s">
        <v>1686</v>
      </c>
      <c r="H1181" s="186" t="s">
        <v>1</v>
      </c>
      <c r="I1181" s="188"/>
      <c r="L1181" s="184"/>
      <c r="M1181" s="189"/>
      <c r="N1181" s="190"/>
      <c r="O1181" s="190"/>
      <c r="P1181" s="190"/>
      <c r="Q1181" s="190"/>
      <c r="R1181" s="190"/>
      <c r="S1181" s="190"/>
      <c r="T1181" s="191"/>
      <c r="AT1181" s="186" t="s">
        <v>266</v>
      </c>
      <c r="AU1181" s="186" t="s">
        <v>89</v>
      </c>
      <c r="AV1181" s="13" t="s">
        <v>82</v>
      </c>
      <c r="AW1181" s="13" t="s">
        <v>29</v>
      </c>
      <c r="AX1181" s="13" t="s">
        <v>74</v>
      </c>
      <c r="AY1181" s="186" t="s">
        <v>258</v>
      </c>
    </row>
    <row r="1182" spans="1:65" s="14" customFormat="1" ht="11.25">
      <c r="B1182" s="192"/>
      <c r="D1182" s="185" t="s">
        <v>266</v>
      </c>
      <c r="E1182" s="193" t="s">
        <v>1</v>
      </c>
      <c r="F1182" s="194" t="s">
        <v>1687</v>
      </c>
      <c r="H1182" s="195">
        <v>23.77</v>
      </c>
      <c r="I1182" s="196"/>
      <c r="L1182" s="192"/>
      <c r="M1182" s="197"/>
      <c r="N1182" s="198"/>
      <c r="O1182" s="198"/>
      <c r="P1182" s="198"/>
      <c r="Q1182" s="198"/>
      <c r="R1182" s="198"/>
      <c r="S1182" s="198"/>
      <c r="T1182" s="199"/>
      <c r="AT1182" s="193" t="s">
        <v>266</v>
      </c>
      <c r="AU1182" s="193" t="s">
        <v>89</v>
      </c>
      <c r="AV1182" s="14" t="s">
        <v>89</v>
      </c>
      <c r="AW1182" s="14" t="s">
        <v>29</v>
      </c>
      <c r="AX1182" s="14" t="s">
        <v>82</v>
      </c>
      <c r="AY1182" s="193" t="s">
        <v>258</v>
      </c>
    </row>
    <row r="1183" spans="1:65" s="2" customFormat="1" ht="24" customHeight="1">
      <c r="A1183" s="33"/>
      <c r="B1183" s="169"/>
      <c r="C1183" s="208" t="s">
        <v>1688</v>
      </c>
      <c r="D1183" s="208" t="s">
        <v>394</v>
      </c>
      <c r="E1183" s="209" t="s">
        <v>1689</v>
      </c>
      <c r="F1183" s="210" t="s">
        <v>1690</v>
      </c>
      <c r="G1183" s="211" t="s">
        <v>275</v>
      </c>
      <c r="H1183" s="212">
        <v>0.19800000000000001</v>
      </c>
      <c r="I1183" s="213"/>
      <c r="J1183" s="212">
        <f>ROUND(I1183*H1183,3)</f>
        <v>0</v>
      </c>
      <c r="K1183" s="214"/>
      <c r="L1183" s="215"/>
      <c r="M1183" s="216" t="s">
        <v>1</v>
      </c>
      <c r="N1183" s="217" t="s">
        <v>40</v>
      </c>
      <c r="O1183" s="59"/>
      <c r="P1183" s="179">
        <f>O1183*H1183</f>
        <v>0</v>
      </c>
      <c r="Q1183" s="179">
        <v>0.55000000000000004</v>
      </c>
      <c r="R1183" s="179">
        <f>Q1183*H1183</f>
        <v>0.10890000000000001</v>
      </c>
      <c r="S1183" s="179">
        <v>0</v>
      </c>
      <c r="T1183" s="180">
        <f>S1183*H1183</f>
        <v>0</v>
      </c>
      <c r="U1183" s="33"/>
      <c r="V1183" s="33"/>
      <c r="W1183" s="33"/>
      <c r="X1183" s="33"/>
      <c r="Y1183" s="33"/>
      <c r="Z1183" s="33"/>
      <c r="AA1183" s="33"/>
      <c r="AB1183" s="33"/>
      <c r="AC1183" s="33"/>
      <c r="AD1183" s="33"/>
      <c r="AE1183" s="33"/>
      <c r="AR1183" s="181" t="s">
        <v>445</v>
      </c>
      <c r="AT1183" s="181" t="s">
        <v>394</v>
      </c>
      <c r="AU1183" s="181" t="s">
        <v>89</v>
      </c>
      <c r="AY1183" s="18" t="s">
        <v>258</v>
      </c>
      <c r="BE1183" s="182">
        <f>IF(N1183="základná",J1183,0)</f>
        <v>0</v>
      </c>
      <c r="BF1183" s="182">
        <f>IF(N1183="znížená",J1183,0)</f>
        <v>0</v>
      </c>
      <c r="BG1183" s="182">
        <f>IF(N1183="zákl. prenesená",J1183,0)</f>
        <v>0</v>
      </c>
      <c r="BH1183" s="182">
        <f>IF(N1183="zníž. prenesená",J1183,0)</f>
        <v>0</v>
      </c>
      <c r="BI1183" s="182">
        <f>IF(N1183="nulová",J1183,0)</f>
        <v>0</v>
      </c>
      <c r="BJ1183" s="18" t="s">
        <v>89</v>
      </c>
      <c r="BK1183" s="183">
        <f>ROUND(I1183*H1183,3)</f>
        <v>0</v>
      </c>
      <c r="BL1183" s="18" t="s">
        <v>351</v>
      </c>
      <c r="BM1183" s="181" t="s">
        <v>1691</v>
      </c>
    </row>
    <row r="1184" spans="1:65" s="13" customFormat="1" ht="11.25">
      <c r="B1184" s="184"/>
      <c r="D1184" s="185" t="s">
        <v>266</v>
      </c>
      <c r="E1184" s="186" t="s">
        <v>1</v>
      </c>
      <c r="F1184" s="187" t="s">
        <v>1605</v>
      </c>
      <c r="H1184" s="186" t="s">
        <v>1</v>
      </c>
      <c r="I1184" s="188"/>
      <c r="L1184" s="184"/>
      <c r="M1184" s="189"/>
      <c r="N1184" s="190"/>
      <c r="O1184" s="190"/>
      <c r="P1184" s="190"/>
      <c r="Q1184" s="190"/>
      <c r="R1184" s="190"/>
      <c r="S1184" s="190"/>
      <c r="T1184" s="191"/>
      <c r="AT1184" s="186" t="s">
        <v>266</v>
      </c>
      <c r="AU1184" s="186" t="s">
        <v>89</v>
      </c>
      <c r="AV1184" s="13" t="s">
        <v>82</v>
      </c>
      <c r="AW1184" s="13" t="s">
        <v>29</v>
      </c>
      <c r="AX1184" s="13" t="s">
        <v>74</v>
      </c>
      <c r="AY1184" s="186" t="s">
        <v>258</v>
      </c>
    </row>
    <row r="1185" spans="1:65" s="14" customFormat="1" ht="11.25">
      <c r="B1185" s="192"/>
      <c r="D1185" s="185" t="s">
        <v>266</v>
      </c>
      <c r="E1185" s="193" t="s">
        <v>1</v>
      </c>
      <c r="F1185" s="194" t="s">
        <v>1692</v>
      </c>
      <c r="H1185" s="195">
        <v>0.19800000000000001</v>
      </c>
      <c r="I1185" s="196"/>
      <c r="L1185" s="192"/>
      <c r="M1185" s="197"/>
      <c r="N1185" s="198"/>
      <c r="O1185" s="198"/>
      <c r="P1185" s="198"/>
      <c r="Q1185" s="198"/>
      <c r="R1185" s="198"/>
      <c r="S1185" s="198"/>
      <c r="T1185" s="199"/>
      <c r="AT1185" s="193" t="s">
        <v>266</v>
      </c>
      <c r="AU1185" s="193" t="s">
        <v>89</v>
      </c>
      <c r="AV1185" s="14" t="s">
        <v>89</v>
      </c>
      <c r="AW1185" s="14" t="s">
        <v>29</v>
      </c>
      <c r="AX1185" s="14" t="s">
        <v>82</v>
      </c>
      <c r="AY1185" s="193" t="s">
        <v>258</v>
      </c>
    </row>
    <row r="1186" spans="1:65" s="2" customFormat="1" ht="36" customHeight="1">
      <c r="A1186" s="33"/>
      <c r="B1186" s="169"/>
      <c r="C1186" s="170" t="s">
        <v>1693</v>
      </c>
      <c r="D1186" s="170" t="s">
        <v>260</v>
      </c>
      <c r="E1186" s="171" t="s">
        <v>1694</v>
      </c>
      <c r="F1186" s="172" t="s">
        <v>1695</v>
      </c>
      <c r="G1186" s="173" t="s">
        <v>275</v>
      </c>
      <c r="H1186" s="174">
        <v>0.18</v>
      </c>
      <c r="I1186" s="175"/>
      <c r="J1186" s="174">
        <f>ROUND(I1186*H1186,3)</f>
        <v>0</v>
      </c>
      <c r="K1186" s="176"/>
      <c r="L1186" s="34"/>
      <c r="M1186" s="177" t="s">
        <v>1</v>
      </c>
      <c r="N1186" s="178" t="s">
        <v>40</v>
      </c>
      <c r="O1186" s="59"/>
      <c r="P1186" s="179">
        <f>O1186*H1186</f>
        <v>0</v>
      </c>
      <c r="Q1186" s="179">
        <v>1.3690000000000001E-2</v>
      </c>
      <c r="R1186" s="179">
        <f>Q1186*H1186</f>
        <v>2.4642000000000002E-3</v>
      </c>
      <c r="S1186" s="179">
        <v>0</v>
      </c>
      <c r="T1186" s="180">
        <f>S1186*H1186</f>
        <v>0</v>
      </c>
      <c r="U1186" s="33"/>
      <c r="V1186" s="33"/>
      <c r="W1186" s="33"/>
      <c r="X1186" s="33"/>
      <c r="Y1186" s="33"/>
      <c r="Z1186" s="33"/>
      <c r="AA1186" s="33"/>
      <c r="AB1186" s="33"/>
      <c r="AC1186" s="33"/>
      <c r="AD1186" s="33"/>
      <c r="AE1186" s="33"/>
      <c r="AR1186" s="181" t="s">
        <v>351</v>
      </c>
      <c r="AT1186" s="181" t="s">
        <v>260</v>
      </c>
      <c r="AU1186" s="181" t="s">
        <v>89</v>
      </c>
      <c r="AY1186" s="18" t="s">
        <v>258</v>
      </c>
      <c r="BE1186" s="182">
        <f>IF(N1186="základná",J1186,0)</f>
        <v>0</v>
      </c>
      <c r="BF1186" s="182">
        <f>IF(N1186="znížená",J1186,0)</f>
        <v>0</v>
      </c>
      <c r="BG1186" s="182">
        <f>IF(N1186="zákl. prenesená",J1186,0)</f>
        <v>0</v>
      </c>
      <c r="BH1186" s="182">
        <f>IF(N1186="zníž. prenesená",J1186,0)</f>
        <v>0</v>
      </c>
      <c r="BI1186" s="182">
        <f>IF(N1186="nulová",J1186,0)</f>
        <v>0</v>
      </c>
      <c r="BJ1186" s="18" t="s">
        <v>89</v>
      </c>
      <c r="BK1186" s="183">
        <f>ROUND(I1186*H1186,3)</f>
        <v>0</v>
      </c>
      <c r="BL1186" s="18" t="s">
        <v>351</v>
      </c>
      <c r="BM1186" s="181" t="s">
        <v>1696</v>
      </c>
    </row>
    <row r="1187" spans="1:65" s="14" customFormat="1" ht="11.25">
      <c r="B1187" s="192"/>
      <c r="D1187" s="185" t="s">
        <v>266</v>
      </c>
      <c r="E1187" s="193" t="s">
        <v>1</v>
      </c>
      <c r="F1187" s="194" t="s">
        <v>1697</v>
      </c>
      <c r="H1187" s="195">
        <v>0.18</v>
      </c>
      <c r="I1187" s="196"/>
      <c r="L1187" s="192"/>
      <c r="M1187" s="197"/>
      <c r="N1187" s="198"/>
      <c r="O1187" s="198"/>
      <c r="P1187" s="198"/>
      <c r="Q1187" s="198"/>
      <c r="R1187" s="198"/>
      <c r="S1187" s="198"/>
      <c r="T1187" s="199"/>
      <c r="AT1187" s="193" t="s">
        <v>266</v>
      </c>
      <c r="AU1187" s="193" t="s">
        <v>89</v>
      </c>
      <c r="AV1187" s="14" t="s">
        <v>89</v>
      </c>
      <c r="AW1187" s="14" t="s">
        <v>29</v>
      </c>
      <c r="AX1187" s="14" t="s">
        <v>82</v>
      </c>
      <c r="AY1187" s="193" t="s">
        <v>258</v>
      </c>
    </row>
    <row r="1188" spans="1:65" s="2" customFormat="1" ht="16.5" customHeight="1">
      <c r="A1188" s="33"/>
      <c r="B1188" s="169"/>
      <c r="C1188" s="170" t="s">
        <v>1698</v>
      </c>
      <c r="D1188" s="170" t="s">
        <v>260</v>
      </c>
      <c r="E1188" s="171" t="s">
        <v>1699</v>
      </c>
      <c r="F1188" s="172" t="s">
        <v>1700</v>
      </c>
      <c r="G1188" s="173" t="s">
        <v>528</v>
      </c>
      <c r="H1188" s="174">
        <v>36</v>
      </c>
      <c r="I1188" s="175"/>
      <c r="J1188" s="174">
        <f>ROUND(I1188*H1188,3)</f>
        <v>0</v>
      </c>
      <c r="K1188" s="176"/>
      <c r="L1188" s="34"/>
      <c r="M1188" s="177" t="s">
        <v>1</v>
      </c>
      <c r="N1188" s="178" t="s">
        <v>40</v>
      </c>
      <c r="O1188" s="59"/>
      <c r="P1188" s="179">
        <f>O1188*H1188</f>
        <v>0</v>
      </c>
      <c r="Q1188" s="179">
        <v>6.0000000000000002E-5</v>
      </c>
      <c r="R1188" s="179">
        <f>Q1188*H1188</f>
        <v>2.16E-3</v>
      </c>
      <c r="S1188" s="179">
        <v>0</v>
      </c>
      <c r="T1188" s="180">
        <f>S1188*H1188</f>
        <v>0</v>
      </c>
      <c r="U1188" s="33"/>
      <c r="V1188" s="33"/>
      <c r="W1188" s="33"/>
      <c r="X1188" s="33"/>
      <c r="Y1188" s="33"/>
      <c r="Z1188" s="33"/>
      <c r="AA1188" s="33"/>
      <c r="AB1188" s="33"/>
      <c r="AC1188" s="33"/>
      <c r="AD1188" s="33"/>
      <c r="AE1188" s="33"/>
      <c r="AR1188" s="181" t="s">
        <v>351</v>
      </c>
      <c r="AT1188" s="181" t="s">
        <v>260</v>
      </c>
      <c r="AU1188" s="181" t="s">
        <v>89</v>
      </c>
      <c r="AY1188" s="18" t="s">
        <v>258</v>
      </c>
      <c r="BE1188" s="182">
        <f>IF(N1188="základná",J1188,0)</f>
        <v>0</v>
      </c>
      <c r="BF1188" s="182">
        <f>IF(N1188="znížená",J1188,0)</f>
        <v>0</v>
      </c>
      <c r="BG1188" s="182">
        <f>IF(N1188="zákl. prenesená",J1188,0)</f>
        <v>0</v>
      </c>
      <c r="BH1188" s="182">
        <f>IF(N1188="zníž. prenesená",J1188,0)</f>
        <v>0</v>
      </c>
      <c r="BI1188" s="182">
        <f>IF(N1188="nulová",J1188,0)</f>
        <v>0</v>
      </c>
      <c r="BJ1188" s="18" t="s">
        <v>89</v>
      </c>
      <c r="BK1188" s="183">
        <f>ROUND(I1188*H1188,3)</f>
        <v>0</v>
      </c>
      <c r="BL1188" s="18" t="s">
        <v>351</v>
      </c>
      <c r="BM1188" s="181" t="s">
        <v>1701</v>
      </c>
    </row>
    <row r="1189" spans="1:65" s="13" customFormat="1" ht="11.25">
      <c r="B1189" s="184"/>
      <c r="D1189" s="185" t="s">
        <v>266</v>
      </c>
      <c r="E1189" s="186" t="s">
        <v>1</v>
      </c>
      <c r="F1189" s="187" t="s">
        <v>1702</v>
      </c>
      <c r="H1189" s="186" t="s">
        <v>1</v>
      </c>
      <c r="I1189" s="188"/>
      <c r="L1189" s="184"/>
      <c r="M1189" s="189"/>
      <c r="N1189" s="190"/>
      <c r="O1189" s="190"/>
      <c r="P1189" s="190"/>
      <c r="Q1189" s="190"/>
      <c r="R1189" s="190"/>
      <c r="S1189" s="190"/>
      <c r="T1189" s="191"/>
      <c r="AT1189" s="186" t="s">
        <v>266</v>
      </c>
      <c r="AU1189" s="186" t="s">
        <v>89</v>
      </c>
      <c r="AV1189" s="13" t="s">
        <v>82</v>
      </c>
      <c r="AW1189" s="13" t="s">
        <v>29</v>
      </c>
      <c r="AX1189" s="13" t="s">
        <v>74</v>
      </c>
      <c r="AY1189" s="186" t="s">
        <v>258</v>
      </c>
    </row>
    <row r="1190" spans="1:65" s="14" customFormat="1" ht="11.25">
      <c r="B1190" s="192"/>
      <c r="D1190" s="185" t="s">
        <v>266</v>
      </c>
      <c r="E1190" s="193" t="s">
        <v>1</v>
      </c>
      <c r="F1190" s="194" t="s">
        <v>1703</v>
      </c>
      <c r="H1190" s="195">
        <v>36</v>
      </c>
      <c r="I1190" s="196"/>
      <c r="L1190" s="192"/>
      <c r="M1190" s="197"/>
      <c r="N1190" s="198"/>
      <c r="O1190" s="198"/>
      <c r="P1190" s="198"/>
      <c r="Q1190" s="198"/>
      <c r="R1190" s="198"/>
      <c r="S1190" s="198"/>
      <c r="T1190" s="199"/>
      <c r="AT1190" s="193" t="s">
        <v>266</v>
      </c>
      <c r="AU1190" s="193" t="s">
        <v>89</v>
      </c>
      <c r="AV1190" s="14" t="s">
        <v>89</v>
      </c>
      <c r="AW1190" s="14" t="s">
        <v>29</v>
      </c>
      <c r="AX1190" s="14" t="s">
        <v>82</v>
      </c>
      <c r="AY1190" s="193" t="s">
        <v>258</v>
      </c>
    </row>
    <row r="1191" spans="1:65" s="2" customFormat="1" ht="24" customHeight="1">
      <c r="A1191" s="33"/>
      <c r="B1191" s="169"/>
      <c r="C1191" s="208" t="s">
        <v>1704</v>
      </c>
      <c r="D1191" s="208" t="s">
        <v>394</v>
      </c>
      <c r="E1191" s="209" t="s">
        <v>1705</v>
      </c>
      <c r="F1191" s="210" t="s">
        <v>1706</v>
      </c>
      <c r="G1191" s="211" t="s">
        <v>275</v>
      </c>
      <c r="H1191" s="212">
        <v>9.9000000000000005E-2</v>
      </c>
      <c r="I1191" s="213"/>
      <c r="J1191" s="212">
        <f>ROUND(I1191*H1191,3)</f>
        <v>0</v>
      </c>
      <c r="K1191" s="214"/>
      <c r="L1191" s="215"/>
      <c r="M1191" s="216" t="s">
        <v>1</v>
      </c>
      <c r="N1191" s="217" t="s">
        <v>40</v>
      </c>
      <c r="O1191" s="59"/>
      <c r="P1191" s="179">
        <f>O1191*H1191</f>
        <v>0</v>
      </c>
      <c r="Q1191" s="179">
        <v>0.55000000000000004</v>
      </c>
      <c r="R1191" s="179">
        <f>Q1191*H1191</f>
        <v>5.4450000000000005E-2</v>
      </c>
      <c r="S1191" s="179">
        <v>0</v>
      </c>
      <c r="T1191" s="180">
        <f>S1191*H1191</f>
        <v>0</v>
      </c>
      <c r="U1191" s="33"/>
      <c r="V1191" s="33"/>
      <c r="W1191" s="33"/>
      <c r="X1191" s="33"/>
      <c r="Y1191" s="33"/>
      <c r="Z1191" s="33"/>
      <c r="AA1191" s="33"/>
      <c r="AB1191" s="33"/>
      <c r="AC1191" s="33"/>
      <c r="AD1191" s="33"/>
      <c r="AE1191" s="33"/>
      <c r="AR1191" s="181" t="s">
        <v>445</v>
      </c>
      <c r="AT1191" s="181" t="s">
        <v>394</v>
      </c>
      <c r="AU1191" s="181" t="s">
        <v>89</v>
      </c>
      <c r="AY1191" s="18" t="s">
        <v>258</v>
      </c>
      <c r="BE1191" s="182">
        <f>IF(N1191="základná",J1191,0)</f>
        <v>0</v>
      </c>
      <c r="BF1191" s="182">
        <f>IF(N1191="znížená",J1191,0)</f>
        <v>0</v>
      </c>
      <c r="BG1191" s="182">
        <f>IF(N1191="zákl. prenesená",J1191,0)</f>
        <v>0</v>
      </c>
      <c r="BH1191" s="182">
        <f>IF(N1191="zníž. prenesená",J1191,0)</f>
        <v>0</v>
      </c>
      <c r="BI1191" s="182">
        <f>IF(N1191="nulová",J1191,0)</f>
        <v>0</v>
      </c>
      <c r="BJ1191" s="18" t="s">
        <v>89</v>
      </c>
      <c r="BK1191" s="183">
        <f>ROUND(I1191*H1191,3)</f>
        <v>0</v>
      </c>
      <c r="BL1191" s="18" t="s">
        <v>351</v>
      </c>
      <c r="BM1191" s="181" t="s">
        <v>1707</v>
      </c>
    </row>
    <row r="1192" spans="1:65" s="14" customFormat="1" ht="11.25">
      <c r="B1192" s="192"/>
      <c r="D1192" s="185" t="s">
        <v>266</v>
      </c>
      <c r="E1192" s="193" t="s">
        <v>1</v>
      </c>
      <c r="F1192" s="194" t="s">
        <v>1708</v>
      </c>
      <c r="H1192" s="195">
        <v>9.9000000000000005E-2</v>
      </c>
      <c r="I1192" s="196"/>
      <c r="L1192" s="192"/>
      <c r="M1192" s="197"/>
      <c r="N1192" s="198"/>
      <c r="O1192" s="198"/>
      <c r="P1192" s="198"/>
      <c r="Q1192" s="198"/>
      <c r="R1192" s="198"/>
      <c r="S1192" s="198"/>
      <c r="T1192" s="199"/>
      <c r="AT1192" s="193" t="s">
        <v>266</v>
      </c>
      <c r="AU1192" s="193" t="s">
        <v>89</v>
      </c>
      <c r="AV1192" s="14" t="s">
        <v>89</v>
      </c>
      <c r="AW1192" s="14" t="s">
        <v>29</v>
      </c>
      <c r="AX1192" s="14" t="s">
        <v>82</v>
      </c>
      <c r="AY1192" s="193" t="s">
        <v>258</v>
      </c>
    </row>
    <row r="1193" spans="1:65" s="2" customFormat="1" ht="24" customHeight="1">
      <c r="A1193" s="33"/>
      <c r="B1193" s="169"/>
      <c r="C1193" s="170" t="s">
        <v>1709</v>
      </c>
      <c r="D1193" s="170" t="s">
        <v>260</v>
      </c>
      <c r="E1193" s="171" t="s">
        <v>1710</v>
      </c>
      <c r="F1193" s="172" t="s">
        <v>1711</v>
      </c>
      <c r="G1193" s="173" t="s">
        <v>528</v>
      </c>
      <c r="H1193" s="174">
        <v>22.4</v>
      </c>
      <c r="I1193" s="175"/>
      <c r="J1193" s="174">
        <f>ROUND(I1193*H1193,3)</f>
        <v>0</v>
      </c>
      <c r="K1193" s="176"/>
      <c r="L1193" s="34"/>
      <c r="M1193" s="177" t="s">
        <v>1</v>
      </c>
      <c r="N1193" s="178" t="s">
        <v>40</v>
      </c>
      <c r="O1193" s="59"/>
      <c r="P1193" s="179">
        <f>O1193*H1193</f>
        <v>0</v>
      </c>
      <c r="Q1193" s="179">
        <v>4.2000000000000002E-4</v>
      </c>
      <c r="R1193" s="179">
        <f>Q1193*H1193</f>
        <v>9.4079999999999997E-3</v>
      </c>
      <c r="S1193" s="179">
        <v>0</v>
      </c>
      <c r="T1193" s="180">
        <f>S1193*H1193</f>
        <v>0</v>
      </c>
      <c r="U1193" s="33"/>
      <c r="V1193" s="33"/>
      <c r="W1193" s="33"/>
      <c r="X1193" s="33"/>
      <c r="Y1193" s="33"/>
      <c r="Z1193" s="33"/>
      <c r="AA1193" s="33"/>
      <c r="AB1193" s="33"/>
      <c r="AC1193" s="33"/>
      <c r="AD1193" s="33"/>
      <c r="AE1193" s="33"/>
      <c r="AR1193" s="181" t="s">
        <v>351</v>
      </c>
      <c r="AT1193" s="181" t="s">
        <v>260</v>
      </c>
      <c r="AU1193" s="181" t="s">
        <v>89</v>
      </c>
      <c r="AY1193" s="18" t="s">
        <v>258</v>
      </c>
      <c r="BE1193" s="182">
        <f>IF(N1193="základná",J1193,0)</f>
        <v>0</v>
      </c>
      <c r="BF1193" s="182">
        <f>IF(N1193="znížená",J1193,0)</f>
        <v>0</v>
      </c>
      <c r="BG1193" s="182">
        <f>IF(N1193="zákl. prenesená",J1193,0)</f>
        <v>0</v>
      </c>
      <c r="BH1193" s="182">
        <f>IF(N1193="zníž. prenesená",J1193,0)</f>
        <v>0</v>
      </c>
      <c r="BI1193" s="182">
        <f>IF(N1193="nulová",J1193,0)</f>
        <v>0</v>
      </c>
      <c r="BJ1193" s="18" t="s">
        <v>89</v>
      </c>
      <c r="BK1193" s="183">
        <f>ROUND(I1193*H1193,3)</f>
        <v>0</v>
      </c>
      <c r="BL1193" s="18" t="s">
        <v>351</v>
      </c>
      <c r="BM1193" s="181" t="s">
        <v>1712</v>
      </c>
    </row>
    <row r="1194" spans="1:65" s="13" customFormat="1" ht="11.25">
      <c r="B1194" s="184"/>
      <c r="D1194" s="185" t="s">
        <v>266</v>
      </c>
      <c r="E1194" s="186" t="s">
        <v>1</v>
      </c>
      <c r="F1194" s="187" t="s">
        <v>1713</v>
      </c>
      <c r="H1194" s="186" t="s">
        <v>1</v>
      </c>
      <c r="I1194" s="188"/>
      <c r="L1194" s="184"/>
      <c r="M1194" s="189"/>
      <c r="N1194" s="190"/>
      <c r="O1194" s="190"/>
      <c r="P1194" s="190"/>
      <c r="Q1194" s="190"/>
      <c r="R1194" s="190"/>
      <c r="S1194" s="190"/>
      <c r="T1194" s="191"/>
      <c r="AT1194" s="186" t="s">
        <v>266</v>
      </c>
      <c r="AU1194" s="186" t="s">
        <v>89</v>
      </c>
      <c r="AV1194" s="13" t="s">
        <v>82</v>
      </c>
      <c r="AW1194" s="13" t="s">
        <v>29</v>
      </c>
      <c r="AX1194" s="13" t="s">
        <v>74</v>
      </c>
      <c r="AY1194" s="186" t="s">
        <v>258</v>
      </c>
    </row>
    <row r="1195" spans="1:65" s="14" customFormat="1" ht="11.25">
      <c r="B1195" s="192"/>
      <c r="D1195" s="185" t="s">
        <v>266</v>
      </c>
      <c r="E1195" s="193" t="s">
        <v>1</v>
      </c>
      <c r="F1195" s="194" t="s">
        <v>1714</v>
      </c>
      <c r="H1195" s="195">
        <v>22.4</v>
      </c>
      <c r="I1195" s="196"/>
      <c r="L1195" s="192"/>
      <c r="M1195" s="197"/>
      <c r="N1195" s="198"/>
      <c r="O1195" s="198"/>
      <c r="P1195" s="198"/>
      <c r="Q1195" s="198"/>
      <c r="R1195" s="198"/>
      <c r="S1195" s="198"/>
      <c r="T1195" s="199"/>
      <c r="AT1195" s="193" t="s">
        <v>266</v>
      </c>
      <c r="AU1195" s="193" t="s">
        <v>89</v>
      </c>
      <c r="AV1195" s="14" t="s">
        <v>89</v>
      </c>
      <c r="AW1195" s="14" t="s">
        <v>29</v>
      </c>
      <c r="AX1195" s="14" t="s">
        <v>82</v>
      </c>
      <c r="AY1195" s="193" t="s">
        <v>258</v>
      </c>
    </row>
    <row r="1196" spans="1:65" s="2" customFormat="1" ht="24" customHeight="1">
      <c r="A1196" s="33"/>
      <c r="B1196" s="169"/>
      <c r="C1196" s="208" t="s">
        <v>1715</v>
      </c>
      <c r="D1196" s="208" t="s">
        <v>394</v>
      </c>
      <c r="E1196" s="209" t="s">
        <v>1689</v>
      </c>
      <c r="F1196" s="210" t="s">
        <v>1690</v>
      </c>
      <c r="G1196" s="211" t="s">
        <v>275</v>
      </c>
      <c r="H1196" s="212">
        <v>0.27500000000000002</v>
      </c>
      <c r="I1196" s="213"/>
      <c r="J1196" s="212">
        <f>ROUND(I1196*H1196,3)</f>
        <v>0</v>
      </c>
      <c r="K1196" s="214"/>
      <c r="L1196" s="215"/>
      <c r="M1196" s="216" t="s">
        <v>1</v>
      </c>
      <c r="N1196" s="217" t="s">
        <v>40</v>
      </c>
      <c r="O1196" s="59"/>
      <c r="P1196" s="179">
        <f>O1196*H1196</f>
        <v>0</v>
      </c>
      <c r="Q1196" s="179">
        <v>0.55000000000000004</v>
      </c>
      <c r="R1196" s="179">
        <f>Q1196*H1196</f>
        <v>0.15125000000000002</v>
      </c>
      <c r="S1196" s="179">
        <v>0</v>
      </c>
      <c r="T1196" s="180">
        <f>S1196*H1196</f>
        <v>0</v>
      </c>
      <c r="U1196" s="33"/>
      <c r="V1196" s="33"/>
      <c r="W1196" s="33"/>
      <c r="X1196" s="33"/>
      <c r="Y1196" s="33"/>
      <c r="Z1196" s="33"/>
      <c r="AA1196" s="33"/>
      <c r="AB1196" s="33"/>
      <c r="AC1196" s="33"/>
      <c r="AD1196" s="33"/>
      <c r="AE1196" s="33"/>
      <c r="AR1196" s="181" t="s">
        <v>445</v>
      </c>
      <c r="AT1196" s="181" t="s">
        <v>394</v>
      </c>
      <c r="AU1196" s="181" t="s">
        <v>89</v>
      </c>
      <c r="AY1196" s="18" t="s">
        <v>258</v>
      </c>
      <c r="BE1196" s="182">
        <f>IF(N1196="základná",J1196,0)</f>
        <v>0</v>
      </c>
      <c r="BF1196" s="182">
        <f>IF(N1196="znížená",J1196,0)</f>
        <v>0</v>
      </c>
      <c r="BG1196" s="182">
        <f>IF(N1196="zákl. prenesená",J1196,0)</f>
        <v>0</v>
      </c>
      <c r="BH1196" s="182">
        <f>IF(N1196="zníž. prenesená",J1196,0)</f>
        <v>0</v>
      </c>
      <c r="BI1196" s="182">
        <f>IF(N1196="nulová",J1196,0)</f>
        <v>0</v>
      </c>
      <c r="BJ1196" s="18" t="s">
        <v>89</v>
      </c>
      <c r="BK1196" s="183">
        <f>ROUND(I1196*H1196,3)</f>
        <v>0</v>
      </c>
      <c r="BL1196" s="18" t="s">
        <v>351</v>
      </c>
      <c r="BM1196" s="181" t="s">
        <v>1716</v>
      </c>
    </row>
    <row r="1197" spans="1:65" s="14" customFormat="1" ht="11.25">
      <c r="B1197" s="192"/>
      <c r="D1197" s="185" t="s">
        <v>266</v>
      </c>
      <c r="E1197" s="193" t="s">
        <v>1</v>
      </c>
      <c r="F1197" s="194" t="s">
        <v>1717</v>
      </c>
      <c r="H1197" s="195">
        <v>0.27500000000000002</v>
      </c>
      <c r="I1197" s="196"/>
      <c r="L1197" s="192"/>
      <c r="M1197" s="197"/>
      <c r="N1197" s="198"/>
      <c r="O1197" s="198"/>
      <c r="P1197" s="198"/>
      <c r="Q1197" s="198"/>
      <c r="R1197" s="198"/>
      <c r="S1197" s="198"/>
      <c r="T1197" s="199"/>
      <c r="AT1197" s="193" t="s">
        <v>266</v>
      </c>
      <c r="AU1197" s="193" t="s">
        <v>89</v>
      </c>
      <c r="AV1197" s="14" t="s">
        <v>89</v>
      </c>
      <c r="AW1197" s="14" t="s">
        <v>29</v>
      </c>
      <c r="AX1197" s="14" t="s">
        <v>82</v>
      </c>
      <c r="AY1197" s="193" t="s">
        <v>258</v>
      </c>
    </row>
    <row r="1198" spans="1:65" s="2" customFormat="1" ht="24" customHeight="1">
      <c r="A1198" s="33"/>
      <c r="B1198" s="169"/>
      <c r="C1198" s="170" t="s">
        <v>1718</v>
      </c>
      <c r="D1198" s="170" t="s">
        <v>260</v>
      </c>
      <c r="E1198" s="171" t="s">
        <v>1719</v>
      </c>
      <c r="F1198" s="172" t="s">
        <v>1720</v>
      </c>
      <c r="G1198" s="173" t="s">
        <v>528</v>
      </c>
      <c r="H1198" s="174">
        <v>6</v>
      </c>
      <c r="I1198" s="175"/>
      <c r="J1198" s="174">
        <f>ROUND(I1198*H1198,3)</f>
        <v>0</v>
      </c>
      <c r="K1198" s="176"/>
      <c r="L1198" s="34"/>
      <c r="M1198" s="177" t="s">
        <v>1</v>
      </c>
      <c r="N1198" s="178" t="s">
        <v>40</v>
      </c>
      <c r="O1198" s="59"/>
      <c r="P1198" s="179">
        <f>O1198*H1198</f>
        <v>0</v>
      </c>
      <c r="Q1198" s="179">
        <v>2.5999999999999998E-4</v>
      </c>
      <c r="R1198" s="179">
        <f>Q1198*H1198</f>
        <v>1.5599999999999998E-3</v>
      </c>
      <c r="S1198" s="179">
        <v>0</v>
      </c>
      <c r="T1198" s="180">
        <f>S1198*H1198</f>
        <v>0</v>
      </c>
      <c r="U1198" s="33"/>
      <c r="V1198" s="33"/>
      <c r="W1198" s="33"/>
      <c r="X1198" s="33"/>
      <c r="Y1198" s="33"/>
      <c r="Z1198" s="33"/>
      <c r="AA1198" s="33"/>
      <c r="AB1198" s="33"/>
      <c r="AC1198" s="33"/>
      <c r="AD1198" s="33"/>
      <c r="AE1198" s="33"/>
      <c r="AR1198" s="181" t="s">
        <v>351</v>
      </c>
      <c r="AT1198" s="181" t="s">
        <v>260</v>
      </c>
      <c r="AU1198" s="181" t="s">
        <v>89</v>
      </c>
      <c r="AY1198" s="18" t="s">
        <v>258</v>
      </c>
      <c r="BE1198" s="182">
        <f>IF(N1198="základná",J1198,0)</f>
        <v>0</v>
      </c>
      <c r="BF1198" s="182">
        <f>IF(N1198="znížená",J1198,0)</f>
        <v>0</v>
      </c>
      <c r="BG1198" s="182">
        <f>IF(N1198="zákl. prenesená",J1198,0)</f>
        <v>0</v>
      </c>
      <c r="BH1198" s="182">
        <f>IF(N1198="zníž. prenesená",J1198,0)</f>
        <v>0</v>
      </c>
      <c r="BI1198" s="182">
        <f>IF(N1198="nulová",J1198,0)</f>
        <v>0</v>
      </c>
      <c r="BJ1198" s="18" t="s">
        <v>89</v>
      </c>
      <c r="BK1198" s="183">
        <f>ROUND(I1198*H1198,3)</f>
        <v>0</v>
      </c>
      <c r="BL1198" s="18" t="s">
        <v>351</v>
      </c>
      <c r="BM1198" s="181" t="s">
        <v>1721</v>
      </c>
    </row>
    <row r="1199" spans="1:65" s="13" customFormat="1" ht="11.25">
      <c r="B1199" s="184"/>
      <c r="D1199" s="185" t="s">
        <v>266</v>
      </c>
      <c r="E1199" s="186" t="s">
        <v>1</v>
      </c>
      <c r="F1199" s="187" t="s">
        <v>1722</v>
      </c>
      <c r="H1199" s="186" t="s">
        <v>1</v>
      </c>
      <c r="I1199" s="188"/>
      <c r="L1199" s="184"/>
      <c r="M1199" s="189"/>
      <c r="N1199" s="190"/>
      <c r="O1199" s="190"/>
      <c r="P1199" s="190"/>
      <c r="Q1199" s="190"/>
      <c r="R1199" s="190"/>
      <c r="S1199" s="190"/>
      <c r="T1199" s="191"/>
      <c r="AT1199" s="186" t="s">
        <v>266</v>
      </c>
      <c r="AU1199" s="186" t="s">
        <v>89</v>
      </c>
      <c r="AV1199" s="13" t="s">
        <v>82</v>
      </c>
      <c r="AW1199" s="13" t="s">
        <v>29</v>
      </c>
      <c r="AX1199" s="13" t="s">
        <v>74</v>
      </c>
      <c r="AY1199" s="186" t="s">
        <v>258</v>
      </c>
    </row>
    <row r="1200" spans="1:65" s="14" customFormat="1" ht="11.25">
      <c r="B1200" s="192"/>
      <c r="D1200" s="185" t="s">
        <v>266</v>
      </c>
      <c r="E1200" s="193" t="s">
        <v>1</v>
      </c>
      <c r="F1200" s="194" t="s">
        <v>1723</v>
      </c>
      <c r="H1200" s="195">
        <v>6</v>
      </c>
      <c r="I1200" s="196"/>
      <c r="L1200" s="192"/>
      <c r="M1200" s="197"/>
      <c r="N1200" s="198"/>
      <c r="O1200" s="198"/>
      <c r="P1200" s="198"/>
      <c r="Q1200" s="198"/>
      <c r="R1200" s="198"/>
      <c r="S1200" s="198"/>
      <c r="T1200" s="199"/>
      <c r="AT1200" s="193" t="s">
        <v>266</v>
      </c>
      <c r="AU1200" s="193" t="s">
        <v>89</v>
      </c>
      <c r="AV1200" s="14" t="s">
        <v>89</v>
      </c>
      <c r="AW1200" s="14" t="s">
        <v>29</v>
      </c>
      <c r="AX1200" s="14" t="s">
        <v>82</v>
      </c>
      <c r="AY1200" s="193" t="s">
        <v>258</v>
      </c>
    </row>
    <row r="1201" spans="1:65" s="2" customFormat="1" ht="24" customHeight="1">
      <c r="A1201" s="33"/>
      <c r="B1201" s="169"/>
      <c r="C1201" s="170" t="s">
        <v>1724</v>
      </c>
      <c r="D1201" s="170" t="s">
        <v>260</v>
      </c>
      <c r="E1201" s="171" t="s">
        <v>1725</v>
      </c>
      <c r="F1201" s="172" t="s">
        <v>1726</v>
      </c>
      <c r="G1201" s="173" t="s">
        <v>528</v>
      </c>
      <c r="H1201" s="174">
        <v>18</v>
      </c>
      <c r="I1201" s="175"/>
      <c r="J1201" s="174">
        <f>ROUND(I1201*H1201,3)</f>
        <v>0</v>
      </c>
      <c r="K1201" s="176"/>
      <c r="L1201" s="34"/>
      <c r="M1201" s="177" t="s">
        <v>1</v>
      </c>
      <c r="N1201" s="178" t="s">
        <v>40</v>
      </c>
      <c r="O1201" s="59"/>
      <c r="P1201" s="179">
        <f>O1201*H1201</f>
        <v>0</v>
      </c>
      <c r="Q1201" s="179">
        <v>2.5999999999999998E-4</v>
      </c>
      <c r="R1201" s="179">
        <f>Q1201*H1201</f>
        <v>4.6799999999999993E-3</v>
      </c>
      <c r="S1201" s="179">
        <v>0</v>
      </c>
      <c r="T1201" s="180">
        <f>S1201*H1201</f>
        <v>0</v>
      </c>
      <c r="U1201" s="33"/>
      <c r="V1201" s="33"/>
      <c r="W1201" s="33"/>
      <c r="X1201" s="33"/>
      <c r="Y1201" s="33"/>
      <c r="Z1201" s="33"/>
      <c r="AA1201" s="33"/>
      <c r="AB1201" s="33"/>
      <c r="AC1201" s="33"/>
      <c r="AD1201" s="33"/>
      <c r="AE1201" s="33"/>
      <c r="AR1201" s="181" t="s">
        <v>351</v>
      </c>
      <c r="AT1201" s="181" t="s">
        <v>260</v>
      </c>
      <c r="AU1201" s="181" t="s">
        <v>89</v>
      </c>
      <c r="AY1201" s="18" t="s">
        <v>258</v>
      </c>
      <c r="BE1201" s="182">
        <f>IF(N1201="základná",J1201,0)</f>
        <v>0</v>
      </c>
      <c r="BF1201" s="182">
        <f>IF(N1201="znížená",J1201,0)</f>
        <v>0</v>
      </c>
      <c r="BG1201" s="182">
        <f>IF(N1201="zákl. prenesená",J1201,0)</f>
        <v>0</v>
      </c>
      <c r="BH1201" s="182">
        <f>IF(N1201="zníž. prenesená",J1201,0)</f>
        <v>0</v>
      </c>
      <c r="BI1201" s="182">
        <f>IF(N1201="nulová",J1201,0)</f>
        <v>0</v>
      </c>
      <c r="BJ1201" s="18" t="s">
        <v>89</v>
      </c>
      <c r="BK1201" s="183">
        <f>ROUND(I1201*H1201,3)</f>
        <v>0</v>
      </c>
      <c r="BL1201" s="18" t="s">
        <v>351</v>
      </c>
      <c r="BM1201" s="181" t="s">
        <v>1727</v>
      </c>
    </row>
    <row r="1202" spans="1:65" s="13" customFormat="1" ht="11.25">
      <c r="B1202" s="184"/>
      <c r="D1202" s="185" t="s">
        <v>266</v>
      </c>
      <c r="E1202" s="186" t="s">
        <v>1</v>
      </c>
      <c r="F1202" s="187" t="s">
        <v>1722</v>
      </c>
      <c r="H1202" s="186" t="s">
        <v>1</v>
      </c>
      <c r="I1202" s="188"/>
      <c r="L1202" s="184"/>
      <c r="M1202" s="189"/>
      <c r="N1202" s="190"/>
      <c r="O1202" s="190"/>
      <c r="P1202" s="190"/>
      <c r="Q1202" s="190"/>
      <c r="R1202" s="190"/>
      <c r="S1202" s="190"/>
      <c r="T1202" s="191"/>
      <c r="AT1202" s="186" t="s">
        <v>266</v>
      </c>
      <c r="AU1202" s="186" t="s">
        <v>89</v>
      </c>
      <c r="AV1202" s="13" t="s">
        <v>82</v>
      </c>
      <c r="AW1202" s="13" t="s">
        <v>29</v>
      </c>
      <c r="AX1202" s="13" t="s">
        <v>74</v>
      </c>
      <c r="AY1202" s="186" t="s">
        <v>258</v>
      </c>
    </row>
    <row r="1203" spans="1:65" s="14" customFormat="1" ht="11.25">
      <c r="B1203" s="192"/>
      <c r="D1203" s="185" t="s">
        <v>266</v>
      </c>
      <c r="E1203" s="193" t="s">
        <v>1</v>
      </c>
      <c r="F1203" s="194" t="s">
        <v>1728</v>
      </c>
      <c r="H1203" s="195">
        <v>18</v>
      </c>
      <c r="I1203" s="196"/>
      <c r="L1203" s="192"/>
      <c r="M1203" s="197"/>
      <c r="N1203" s="198"/>
      <c r="O1203" s="198"/>
      <c r="P1203" s="198"/>
      <c r="Q1203" s="198"/>
      <c r="R1203" s="198"/>
      <c r="S1203" s="198"/>
      <c r="T1203" s="199"/>
      <c r="AT1203" s="193" t="s">
        <v>266</v>
      </c>
      <c r="AU1203" s="193" t="s">
        <v>89</v>
      </c>
      <c r="AV1203" s="14" t="s">
        <v>89</v>
      </c>
      <c r="AW1203" s="14" t="s">
        <v>29</v>
      </c>
      <c r="AX1203" s="14" t="s">
        <v>82</v>
      </c>
      <c r="AY1203" s="193" t="s">
        <v>258</v>
      </c>
    </row>
    <row r="1204" spans="1:65" s="2" customFormat="1" ht="24" customHeight="1">
      <c r="A1204" s="33"/>
      <c r="B1204" s="169"/>
      <c r="C1204" s="170" t="s">
        <v>1729</v>
      </c>
      <c r="D1204" s="170" t="s">
        <v>260</v>
      </c>
      <c r="E1204" s="171" t="s">
        <v>1730</v>
      </c>
      <c r="F1204" s="172" t="s">
        <v>1731</v>
      </c>
      <c r="G1204" s="173" t="s">
        <v>528</v>
      </c>
      <c r="H1204" s="174">
        <v>11.4</v>
      </c>
      <c r="I1204" s="175"/>
      <c r="J1204" s="174">
        <f>ROUND(I1204*H1204,3)</f>
        <v>0</v>
      </c>
      <c r="K1204" s="176"/>
      <c r="L1204" s="34"/>
      <c r="M1204" s="177" t="s">
        <v>1</v>
      </c>
      <c r="N1204" s="178" t="s">
        <v>40</v>
      </c>
      <c r="O1204" s="59"/>
      <c r="P1204" s="179">
        <f>O1204*H1204</f>
        <v>0</v>
      </c>
      <c r="Q1204" s="179">
        <v>2.5999999999999998E-4</v>
      </c>
      <c r="R1204" s="179">
        <f>Q1204*H1204</f>
        <v>2.9639999999999996E-3</v>
      </c>
      <c r="S1204" s="179">
        <v>0</v>
      </c>
      <c r="T1204" s="180">
        <f>S1204*H1204</f>
        <v>0</v>
      </c>
      <c r="U1204" s="33"/>
      <c r="V1204" s="33"/>
      <c r="W1204" s="33"/>
      <c r="X1204" s="33"/>
      <c r="Y1204" s="33"/>
      <c r="Z1204" s="33"/>
      <c r="AA1204" s="33"/>
      <c r="AB1204" s="33"/>
      <c r="AC1204" s="33"/>
      <c r="AD1204" s="33"/>
      <c r="AE1204" s="33"/>
      <c r="AR1204" s="181" t="s">
        <v>351</v>
      </c>
      <c r="AT1204" s="181" t="s">
        <v>260</v>
      </c>
      <c r="AU1204" s="181" t="s">
        <v>89</v>
      </c>
      <c r="AY1204" s="18" t="s">
        <v>258</v>
      </c>
      <c r="BE1204" s="182">
        <f>IF(N1204="základná",J1204,0)</f>
        <v>0</v>
      </c>
      <c r="BF1204" s="182">
        <f>IF(N1204="znížená",J1204,0)</f>
        <v>0</v>
      </c>
      <c r="BG1204" s="182">
        <f>IF(N1204="zákl. prenesená",J1204,0)</f>
        <v>0</v>
      </c>
      <c r="BH1204" s="182">
        <f>IF(N1204="zníž. prenesená",J1204,0)</f>
        <v>0</v>
      </c>
      <c r="BI1204" s="182">
        <f>IF(N1204="nulová",J1204,0)</f>
        <v>0</v>
      </c>
      <c r="BJ1204" s="18" t="s">
        <v>89</v>
      </c>
      <c r="BK1204" s="183">
        <f>ROUND(I1204*H1204,3)</f>
        <v>0</v>
      </c>
      <c r="BL1204" s="18" t="s">
        <v>351</v>
      </c>
      <c r="BM1204" s="181" t="s">
        <v>1732</v>
      </c>
    </row>
    <row r="1205" spans="1:65" s="13" customFormat="1" ht="11.25">
      <c r="B1205" s="184"/>
      <c r="D1205" s="185" t="s">
        <v>266</v>
      </c>
      <c r="E1205" s="186" t="s">
        <v>1</v>
      </c>
      <c r="F1205" s="187" t="s">
        <v>1722</v>
      </c>
      <c r="H1205" s="186" t="s">
        <v>1</v>
      </c>
      <c r="I1205" s="188"/>
      <c r="L1205" s="184"/>
      <c r="M1205" s="189"/>
      <c r="N1205" s="190"/>
      <c r="O1205" s="190"/>
      <c r="P1205" s="190"/>
      <c r="Q1205" s="190"/>
      <c r="R1205" s="190"/>
      <c r="S1205" s="190"/>
      <c r="T1205" s="191"/>
      <c r="AT1205" s="186" t="s">
        <v>266</v>
      </c>
      <c r="AU1205" s="186" t="s">
        <v>89</v>
      </c>
      <c r="AV1205" s="13" t="s">
        <v>82</v>
      </c>
      <c r="AW1205" s="13" t="s">
        <v>29</v>
      </c>
      <c r="AX1205" s="13" t="s">
        <v>74</v>
      </c>
      <c r="AY1205" s="186" t="s">
        <v>258</v>
      </c>
    </row>
    <row r="1206" spans="1:65" s="14" customFormat="1" ht="11.25">
      <c r="B1206" s="192"/>
      <c r="D1206" s="185" t="s">
        <v>266</v>
      </c>
      <c r="E1206" s="193" t="s">
        <v>1</v>
      </c>
      <c r="F1206" s="194" t="s">
        <v>1733</v>
      </c>
      <c r="H1206" s="195">
        <v>11.4</v>
      </c>
      <c r="I1206" s="196"/>
      <c r="L1206" s="192"/>
      <c r="M1206" s="197"/>
      <c r="N1206" s="198"/>
      <c r="O1206" s="198"/>
      <c r="P1206" s="198"/>
      <c r="Q1206" s="198"/>
      <c r="R1206" s="198"/>
      <c r="S1206" s="198"/>
      <c r="T1206" s="199"/>
      <c r="AT1206" s="193" t="s">
        <v>266</v>
      </c>
      <c r="AU1206" s="193" t="s">
        <v>89</v>
      </c>
      <c r="AV1206" s="14" t="s">
        <v>89</v>
      </c>
      <c r="AW1206" s="14" t="s">
        <v>29</v>
      </c>
      <c r="AX1206" s="14" t="s">
        <v>82</v>
      </c>
      <c r="AY1206" s="193" t="s">
        <v>258</v>
      </c>
    </row>
    <row r="1207" spans="1:65" s="2" customFormat="1" ht="24" customHeight="1">
      <c r="A1207" s="33"/>
      <c r="B1207" s="169"/>
      <c r="C1207" s="208" t="s">
        <v>1734</v>
      </c>
      <c r="D1207" s="208" t="s">
        <v>394</v>
      </c>
      <c r="E1207" s="209" t="s">
        <v>1689</v>
      </c>
      <c r="F1207" s="210" t="s">
        <v>1690</v>
      </c>
      <c r="G1207" s="211" t="s">
        <v>275</v>
      </c>
      <c r="H1207" s="212">
        <v>0.629</v>
      </c>
      <c r="I1207" s="213"/>
      <c r="J1207" s="212">
        <f>ROUND(I1207*H1207,3)</f>
        <v>0</v>
      </c>
      <c r="K1207" s="214"/>
      <c r="L1207" s="215"/>
      <c r="M1207" s="216" t="s">
        <v>1</v>
      </c>
      <c r="N1207" s="217" t="s">
        <v>40</v>
      </c>
      <c r="O1207" s="59"/>
      <c r="P1207" s="179">
        <f>O1207*H1207</f>
        <v>0</v>
      </c>
      <c r="Q1207" s="179">
        <v>0.55000000000000004</v>
      </c>
      <c r="R1207" s="179">
        <f>Q1207*H1207</f>
        <v>0.34595000000000004</v>
      </c>
      <c r="S1207" s="179">
        <v>0</v>
      </c>
      <c r="T1207" s="180">
        <f>S1207*H1207</f>
        <v>0</v>
      </c>
      <c r="U1207" s="33"/>
      <c r="V1207" s="33"/>
      <c r="W1207" s="33"/>
      <c r="X1207" s="33"/>
      <c r="Y1207" s="33"/>
      <c r="Z1207" s="33"/>
      <c r="AA1207" s="33"/>
      <c r="AB1207" s="33"/>
      <c r="AC1207" s="33"/>
      <c r="AD1207" s="33"/>
      <c r="AE1207" s="33"/>
      <c r="AR1207" s="181" t="s">
        <v>445</v>
      </c>
      <c r="AT1207" s="181" t="s">
        <v>394</v>
      </c>
      <c r="AU1207" s="181" t="s">
        <v>89</v>
      </c>
      <c r="AY1207" s="18" t="s">
        <v>258</v>
      </c>
      <c r="BE1207" s="182">
        <f>IF(N1207="základná",J1207,0)</f>
        <v>0</v>
      </c>
      <c r="BF1207" s="182">
        <f>IF(N1207="znížená",J1207,0)</f>
        <v>0</v>
      </c>
      <c r="BG1207" s="182">
        <f>IF(N1207="zákl. prenesená",J1207,0)</f>
        <v>0</v>
      </c>
      <c r="BH1207" s="182">
        <f>IF(N1207="zníž. prenesená",J1207,0)</f>
        <v>0</v>
      </c>
      <c r="BI1207" s="182">
        <f>IF(N1207="nulová",J1207,0)</f>
        <v>0</v>
      </c>
      <c r="BJ1207" s="18" t="s">
        <v>89</v>
      </c>
      <c r="BK1207" s="183">
        <f>ROUND(I1207*H1207,3)</f>
        <v>0</v>
      </c>
      <c r="BL1207" s="18" t="s">
        <v>351</v>
      </c>
      <c r="BM1207" s="181" t="s">
        <v>1735</v>
      </c>
    </row>
    <row r="1208" spans="1:65" s="13" customFormat="1" ht="11.25">
      <c r="B1208" s="184"/>
      <c r="D1208" s="185" t="s">
        <v>266</v>
      </c>
      <c r="E1208" s="186" t="s">
        <v>1</v>
      </c>
      <c r="F1208" s="187" t="s">
        <v>1722</v>
      </c>
      <c r="H1208" s="186" t="s">
        <v>1</v>
      </c>
      <c r="I1208" s="188"/>
      <c r="L1208" s="184"/>
      <c r="M1208" s="189"/>
      <c r="N1208" s="190"/>
      <c r="O1208" s="190"/>
      <c r="P1208" s="190"/>
      <c r="Q1208" s="190"/>
      <c r="R1208" s="190"/>
      <c r="S1208" s="190"/>
      <c r="T1208" s="191"/>
      <c r="AT1208" s="186" t="s">
        <v>266</v>
      </c>
      <c r="AU1208" s="186" t="s">
        <v>89</v>
      </c>
      <c r="AV1208" s="13" t="s">
        <v>82</v>
      </c>
      <c r="AW1208" s="13" t="s">
        <v>29</v>
      </c>
      <c r="AX1208" s="13" t="s">
        <v>74</v>
      </c>
      <c r="AY1208" s="186" t="s">
        <v>258</v>
      </c>
    </row>
    <row r="1209" spans="1:65" s="14" customFormat="1" ht="11.25">
      <c r="B1209" s="192"/>
      <c r="D1209" s="185" t="s">
        <v>266</v>
      </c>
      <c r="E1209" s="193" t="s">
        <v>1</v>
      </c>
      <c r="F1209" s="194" t="s">
        <v>1736</v>
      </c>
      <c r="H1209" s="195">
        <v>0.629</v>
      </c>
      <c r="I1209" s="196"/>
      <c r="L1209" s="192"/>
      <c r="M1209" s="197"/>
      <c r="N1209" s="198"/>
      <c r="O1209" s="198"/>
      <c r="P1209" s="198"/>
      <c r="Q1209" s="198"/>
      <c r="R1209" s="198"/>
      <c r="S1209" s="198"/>
      <c r="T1209" s="199"/>
      <c r="AT1209" s="193" t="s">
        <v>266</v>
      </c>
      <c r="AU1209" s="193" t="s">
        <v>89</v>
      </c>
      <c r="AV1209" s="14" t="s">
        <v>89</v>
      </c>
      <c r="AW1209" s="14" t="s">
        <v>29</v>
      </c>
      <c r="AX1209" s="14" t="s">
        <v>82</v>
      </c>
      <c r="AY1209" s="193" t="s">
        <v>258</v>
      </c>
    </row>
    <row r="1210" spans="1:65" s="2" customFormat="1" ht="24" customHeight="1">
      <c r="A1210" s="33"/>
      <c r="B1210" s="169"/>
      <c r="C1210" s="170" t="s">
        <v>1737</v>
      </c>
      <c r="D1210" s="170" t="s">
        <v>260</v>
      </c>
      <c r="E1210" s="171" t="s">
        <v>1738</v>
      </c>
      <c r="F1210" s="172" t="s">
        <v>1739</v>
      </c>
      <c r="G1210" s="173" t="s">
        <v>263</v>
      </c>
      <c r="H1210" s="174">
        <v>10</v>
      </c>
      <c r="I1210" s="175"/>
      <c r="J1210" s="174">
        <f>ROUND(I1210*H1210,3)</f>
        <v>0</v>
      </c>
      <c r="K1210" s="176"/>
      <c r="L1210" s="34"/>
      <c r="M1210" s="177" t="s">
        <v>1</v>
      </c>
      <c r="N1210" s="178" t="s">
        <v>40</v>
      </c>
      <c r="O1210" s="59"/>
      <c r="P1210" s="179">
        <f>O1210*H1210</f>
        <v>0</v>
      </c>
      <c r="Q1210" s="179">
        <v>0</v>
      </c>
      <c r="R1210" s="179">
        <f>Q1210*H1210</f>
        <v>0</v>
      </c>
      <c r="S1210" s="179">
        <v>0</v>
      </c>
      <c r="T1210" s="180">
        <f>S1210*H1210</f>
        <v>0</v>
      </c>
      <c r="U1210" s="33"/>
      <c r="V1210" s="33"/>
      <c r="W1210" s="33"/>
      <c r="X1210" s="33"/>
      <c r="Y1210" s="33"/>
      <c r="Z1210" s="33"/>
      <c r="AA1210" s="33"/>
      <c r="AB1210" s="33"/>
      <c r="AC1210" s="33"/>
      <c r="AD1210" s="33"/>
      <c r="AE1210" s="33"/>
      <c r="AR1210" s="181" t="s">
        <v>351</v>
      </c>
      <c r="AT1210" s="181" t="s">
        <v>260</v>
      </c>
      <c r="AU1210" s="181" t="s">
        <v>89</v>
      </c>
      <c r="AY1210" s="18" t="s">
        <v>258</v>
      </c>
      <c r="BE1210" s="182">
        <f>IF(N1210="základná",J1210,0)</f>
        <v>0</v>
      </c>
      <c r="BF1210" s="182">
        <f>IF(N1210="znížená",J1210,0)</f>
        <v>0</v>
      </c>
      <c r="BG1210" s="182">
        <f>IF(N1210="zákl. prenesená",J1210,0)</f>
        <v>0</v>
      </c>
      <c r="BH1210" s="182">
        <f>IF(N1210="zníž. prenesená",J1210,0)</f>
        <v>0</v>
      </c>
      <c r="BI1210" s="182">
        <f>IF(N1210="nulová",J1210,0)</f>
        <v>0</v>
      </c>
      <c r="BJ1210" s="18" t="s">
        <v>89</v>
      </c>
      <c r="BK1210" s="183">
        <f>ROUND(I1210*H1210,3)</f>
        <v>0</v>
      </c>
      <c r="BL1210" s="18" t="s">
        <v>351</v>
      </c>
      <c r="BM1210" s="181" t="s">
        <v>1740</v>
      </c>
    </row>
    <row r="1211" spans="1:65" s="13" customFormat="1" ht="11.25">
      <c r="B1211" s="184"/>
      <c r="D1211" s="185" t="s">
        <v>266</v>
      </c>
      <c r="E1211" s="186" t="s">
        <v>1</v>
      </c>
      <c r="F1211" s="187" t="s">
        <v>1722</v>
      </c>
      <c r="H1211" s="186" t="s">
        <v>1</v>
      </c>
      <c r="I1211" s="188"/>
      <c r="L1211" s="184"/>
      <c r="M1211" s="189"/>
      <c r="N1211" s="190"/>
      <c r="O1211" s="190"/>
      <c r="P1211" s="190"/>
      <c r="Q1211" s="190"/>
      <c r="R1211" s="190"/>
      <c r="S1211" s="190"/>
      <c r="T1211" s="191"/>
      <c r="AT1211" s="186" t="s">
        <v>266</v>
      </c>
      <c r="AU1211" s="186" t="s">
        <v>89</v>
      </c>
      <c r="AV1211" s="13" t="s">
        <v>82</v>
      </c>
      <c r="AW1211" s="13" t="s">
        <v>29</v>
      </c>
      <c r="AX1211" s="13" t="s">
        <v>74</v>
      </c>
      <c r="AY1211" s="186" t="s">
        <v>258</v>
      </c>
    </row>
    <row r="1212" spans="1:65" s="14" customFormat="1" ht="11.25">
      <c r="B1212" s="192"/>
      <c r="D1212" s="185" t="s">
        <v>266</v>
      </c>
      <c r="E1212" s="193" t="s">
        <v>1</v>
      </c>
      <c r="F1212" s="194" t="s">
        <v>1741</v>
      </c>
      <c r="H1212" s="195">
        <v>10</v>
      </c>
      <c r="I1212" s="196"/>
      <c r="L1212" s="192"/>
      <c r="M1212" s="197"/>
      <c r="N1212" s="198"/>
      <c r="O1212" s="198"/>
      <c r="P1212" s="198"/>
      <c r="Q1212" s="198"/>
      <c r="R1212" s="198"/>
      <c r="S1212" s="198"/>
      <c r="T1212" s="199"/>
      <c r="AT1212" s="193" t="s">
        <v>266</v>
      </c>
      <c r="AU1212" s="193" t="s">
        <v>89</v>
      </c>
      <c r="AV1212" s="14" t="s">
        <v>89</v>
      </c>
      <c r="AW1212" s="14" t="s">
        <v>29</v>
      </c>
      <c r="AX1212" s="14" t="s">
        <v>82</v>
      </c>
      <c r="AY1212" s="193" t="s">
        <v>258</v>
      </c>
    </row>
    <row r="1213" spans="1:65" s="2" customFormat="1" ht="24" customHeight="1">
      <c r="A1213" s="33"/>
      <c r="B1213" s="169"/>
      <c r="C1213" s="208" t="s">
        <v>1742</v>
      </c>
      <c r="D1213" s="208" t="s">
        <v>394</v>
      </c>
      <c r="E1213" s="209" t="s">
        <v>1743</v>
      </c>
      <c r="F1213" s="210" t="s">
        <v>1744</v>
      </c>
      <c r="G1213" s="211" t="s">
        <v>263</v>
      </c>
      <c r="H1213" s="212">
        <v>11</v>
      </c>
      <c r="I1213" s="213"/>
      <c r="J1213" s="212">
        <f>ROUND(I1213*H1213,3)</f>
        <v>0</v>
      </c>
      <c r="K1213" s="214"/>
      <c r="L1213" s="215"/>
      <c r="M1213" s="216" t="s">
        <v>1</v>
      </c>
      <c r="N1213" s="217" t="s">
        <v>40</v>
      </c>
      <c r="O1213" s="59"/>
      <c r="P1213" s="179">
        <f>O1213*H1213</f>
        <v>0</v>
      </c>
      <c r="Q1213" s="179">
        <v>1.0999999999999999E-2</v>
      </c>
      <c r="R1213" s="179">
        <f>Q1213*H1213</f>
        <v>0.121</v>
      </c>
      <c r="S1213" s="179">
        <v>0</v>
      </c>
      <c r="T1213" s="180">
        <f>S1213*H1213</f>
        <v>0</v>
      </c>
      <c r="U1213" s="33"/>
      <c r="V1213" s="33"/>
      <c r="W1213" s="33"/>
      <c r="X1213" s="33"/>
      <c r="Y1213" s="33"/>
      <c r="Z1213" s="33"/>
      <c r="AA1213" s="33"/>
      <c r="AB1213" s="33"/>
      <c r="AC1213" s="33"/>
      <c r="AD1213" s="33"/>
      <c r="AE1213" s="33"/>
      <c r="AR1213" s="181" t="s">
        <v>445</v>
      </c>
      <c r="AT1213" s="181" t="s">
        <v>394</v>
      </c>
      <c r="AU1213" s="181" t="s">
        <v>89</v>
      </c>
      <c r="AY1213" s="18" t="s">
        <v>258</v>
      </c>
      <c r="BE1213" s="182">
        <f>IF(N1213="základná",J1213,0)</f>
        <v>0</v>
      </c>
      <c r="BF1213" s="182">
        <f>IF(N1213="znížená",J1213,0)</f>
        <v>0</v>
      </c>
      <c r="BG1213" s="182">
        <f>IF(N1213="zákl. prenesená",J1213,0)</f>
        <v>0</v>
      </c>
      <c r="BH1213" s="182">
        <f>IF(N1213="zníž. prenesená",J1213,0)</f>
        <v>0</v>
      </c>
      <c r="BI1213" s="182">
        <f>IF(N1213="nulová",J1213,0)</f>
        <v>0</v>
      </c>
      <c r="BJ1213" s="18" t="s">
        <v>89</v>
      </c>
      <c r="BK1213" s="183">
        <f>ROUND(I1213*H1213,3)</f>
        <v>0</v>
      </c>
      <c r="BL1213" s="18" t="s">
        <v>351</v>
      </c>
      <c r="BM1213" s="181" t="s">
        <v>1745</v>
      </c>
    </row>
    <row r="1214" spans="1:65" s="2" customFormat="1" ht="24" customHeight="1">
      <c r="A1214" s="33"/>
      <c r="B1214" s="169"/>
      <c r="C1214" s="170" t="s">
        <v>1746</v>
      </c>
      <c r="D1214" s="170" t="s">
        <v>260</v>
      </c>
      <c r="E1214" s="171" t="s">
        <v>1747</v>
      </c>
      <c r="F1214" s="172" t="s">
        <v>1748</v>
      </c>
      <c r="G1214" s="173" t="s">
        <v>528</v>
      </c>
      <c r="H1214" s="174">
        <v>69.344999999999999</v>
      </c>
      <c r="I1214" s="175"/>
      <c r="J1214" s="174">
        <f>ROUND(I1214*H1214,3)</f>
        <v>0</v>
      </c>
      <c r="K1214" s="176"/>
      <c r="L1214" s="34"/>
      <c r="M1214" s="177" t="s">
        <v>1</v>
      </c>
      <c r="N1214" s="178" t="s">
        <v>40</v>
      </c>
      <c r="O1214" s="59"/>
      <c r="P1214" s="179">
        <f>O1214*H1214</f>
        <v>0</v>
      </c>
      <c r="Q1214" s="179">
        <v>0</v>
      </c>
      <c r="R1214" s="179">
        <f>Q1214*H1214</f>
        <v>0</v>
      </c>
      <c r="S1214" s="179">
        <v>0</v>
      </c>
      <c r="T1214" s="180">
        <f>S1214*H1214</f>
        <v>0</v>
      </c>
      <c r="U1214" s="33"/>
      <c r="V1214" s="33"/>
      <c r="W1214" s="33"/>
      <c r="X1214" s="33"/>
      <c r="Y1214" s="33"/>
      <c r="Z1214" s="33"/>
      <c r="AA1214" s="33"/>
      <c r="AB1214" s="33"/>
      <c r="AC1214" s="33"/>
      <c r="AD1214" s="33"/>
      <c r="AE1214" s="33"/>
      <c r="AR1214" s="181" t="s">
        <v>351</v>
      </c>
      <c r="AT1214" s="181" t="s">
        <v>260</v>
      </c>
      <c r="AU1214" s="181" t="s">
        <v>89</v>
      </c>
      <c r="AY1214" s="18" t="s">
        <v>258</v>
      </c>
      <c r="BE1214" s="182">
        <f>IF(N1214="základná",J1214,0)</f>
        <v>0</v>
      </c>
      <c r="BF1214" s="182">
        <f>IF(N1214="znížená",J1214,0)</f>
        <v>0</v>
      </c>
      <c r="BG1214" s="182">
        <f>IF(N1214="zákl. prenesená",J1214,0)</f>
        <v>0</v>
      </c>
      <c r="BH1214" s="182">
        <f>IF(N1214="zníž. prenesená",J1214,0)</f>
        <v>0</v>
      </c>
      <c r="BI1214" s="182">
        <f>IF(N1214="nulová",J1214,0)</f>
        <v>0</v>
      </c>
      <c r="BJ1214" s="18" t="s">
        <v>89</v>
      </c>
      <c r="BK1214" s="183">
        <f>ROUND(I1214*H1214,3)</f>
        <v>0</v>
      </c>
      <c r="BL1214" s="18" t="s">
        <v>351</v>
      </c>
      <c r="BM1214" s="181" t="s">
        <v>1749</v>
      </c>
    </row>
    <row r="1215" spans="1:65" s="14" customFormat="1" ht="11.25">
      <c r="B1215" s="192"/>
      <c r="D1215" s="185" t="s">
        <v>266</v>
      </c>
      <c r="E1215" s="193" t="s">
        <v>1</v>
      </c>
      <c r="F1215" s="194" t="s">
        <v>1750</v>
      </c>
      <c r="H1215" s="195">
        <v>69.344999999999999</v>
      </c>
      <c r="I1215" s="196"/>
      <c r="L1215" s="192"/>
      <c r="M1215" s="197"/>
      <c r="N1215" s="198"/>
      <c r="O1215" s="198"/>
      <c r="P1215" s="198"/>
      <c r="Q1215" s="198"/>
      <c r="R1215" s="198"/>
      <c r="S1215" s="198"/>
      <c r="T1215" s="199"/>
      <c r="AT1215" s="193" t="s">
        <v>266</v>
      </c>
      <c r="AU1215" s="193" t="s">
        <v>89</v>
      </c>
      <c r="AV1215" s="14" t="s">
        <v>89</v>
      </c>
      <c r="AW1215" s="14" t="s">
        <v>29</v>
      </c>
      <c r="AX1215" s="14" t="s">
        <v>82</v>
      </c>
      <c r="AY1215" s="193" t="s">
        <v>258</v>
      </c>
    </row>
    <row r="1216" spans="1:65" s="2" customFormat="1" ht="16.5" customHeight="1">
      <c r="A1216" s="33"/>
      <c r="B1216" s="169"/>
      <c r="C1216" s="170" t="s">
        <v>1751</v>
      </c>
      <c r="D1216" s="170" t="s">
        <v>260</v>
      </c>
      <c r="E1216" s="171" t="s">
        <v>1752</v>
      </c>
      <c r="F1216" s="172" t="s">
        <v>1753</v>
      </c>
      <c r="G1216" s="173" t="s">
        <v>528</v>
      </c>
      <c r="H1216" s="174">
        <v>14</v>
      </c>
      <c r="I1216" s="175"/>
      <c r="J1216" s="174">
        <f>ROUND(I1216*H1216,3)</f>
        <v>0</v>
      </c>
      <c r="K1216" s="176"/>
      <c r="L1216" s="34"/>
      <c r="M1216" s="177" t="s">
        <v>1</v>
      </c>
      <c r="N1216" s="178" t="s">
        <v>40</v>
      </c>
      <c r="O1216" s="59"/>
      <c r="P1216" s="179">
        <f>O1216*H1216</f>
        <v>0</v>
      </c>
      <c r="Q1216" s="179">
        <v>0</v>
      </c>
      <c r="R1216" s="179">
        <f>Q1216*H1216</f>
        <v>0</v>
      </c>
      <c r="S1216" s="179">
        <v>0</v>
      </c>
      <c r="T1216" s="180">
        <f>S1216*H1216</f>
        <v>0</v>
      </c>
      <c r="U1216" s="33"/>
      <c r="V1216" s="33"/>
      <c r="W1216" s="33"/>
      <c r="X1216" s="33"/>
      <c r="Y1216" s="33"/>
      <c r="Z1216" s="33"/>
      <c r="AA1216" s="33"/>
      <c r="AB1216" s="33"/>
      <c r="AC1216" s="33"/>
      <c r="AD1216" s="33"/>
      <c r="AE1216" s="33"/>
      <c r="AR1216" s="181" t="s">
        <v>351</v>
      </c>
      <c r="AT1216" s="181" t="s">
        <v>260</v>
      </c>
      <c r="AU1216" s="181" t="s">
        <v>89</v>
      </c>
      <c r="AY1216" s="18" t="s">
        <v>258</v>
      </c>
      <c r="BE1216" s="182">
        <f>IF(N1216="základná",J1216,0)</f>
        <v>0</v>
      </c>
      <c r="BF1216" s="182">
        <f>IF(N1216="znížená",J1216,0)</f>
        <v>0</v>
      </c>
      <c r="BG1216" s="182">
        <f>IF(N1216="zákl. prenesená",J1216,0)</f>
        <v>0</v>
      </c>
      <c r="BH1216" s="182">
        <f>IF(N1216="zníž. prenesená",J1216,0)</f>
        <v>0</v>
      </c>
      <c r="BI1216" s="182">
        <f>IF(N1216="nulová",J1216,0)</f>
        <v>0</v>
      </c>
      <c r="BJ1216" s="18" t="s">
        <v>89</v>
      </c>
      <c r="BK1216" s="183">
        <f>ROUND(I1216*H1216,3)</f>
        <v>0</v>
      </c>
      <c r="BL1216" s="18" t="s">
        <v>351</v>
      </c>
      <c r="BM1216" s="181" t="s">
        <v>1754</v>
      </c>
    </row>
    <row r="1217" spans="1:65" s="13" customFormat="1" ht="11.25">
      <c r="B1217" s="184"/>
      <c r="D1217" s="185" t="s">
        <v>266</v>
      </c>
      <c r="E1217" s="186" t="s">
        <v>1</v>
      </c>
      <c r="F1217" s="187" t="s">
        <v>1722</v>
      </c>
      <c r="H1217" s="186" t="s">
        <v>1</v>
      </c>
      <c r="I1217" s="188"/>
      <c r="L1217" s="184"/>
      <c r="M1217" s="189"/>
      <c r="N1217" s="190"/>
      <c r="O1217" s="190"/>
      <c r="P1217" s="190"/>
      <c r="Q1217" s="190"/>
      <c r="R1217" s="190"/>
      <c r="S1217" s="190"/>
      <c r="T1217" s="191"/>
      <c r="AT1217" s="186" t="s">
        <v>266</v>
      </c>
      <c r="AU1217" s="186" t="s">
        <v>89</v>
      </c>
      <c r="AV1217" s="13" t="s">
        <v>82</v>
      </c>
      <c r="AW1217" s="13" t="s">
        <v>29</v>
      </c>
      <c r="AX1217" s="13" t="s">
        <v>74</v>
      </c>
      <c r="AY1217" s="186" t="s">
        <v>258</v>
      </c>
    </row>
    <row r="1218" spans="1:65" s="14" customFormat="1" ht="11.25">
      <c r="B1218" s="192"/>
      <c r="D1218" s="185" t="s">
        <v>266</v>
      </c>
      <c r="E1218" s="193" t="s">
        <v>1</v>
      </c>
      <c r="F1218" s="194" t="s">
        <v>1755</v>
      </c>
      <c r="H1218" s="195">
        <v>14</v>
      </c>
      <c r="I1218" s="196"/>
      <c r="L1218" s="192"/>
      <c r="M1218" s="197"/>
      <c r="N1218" s="198"/>
      <c r="O1218" s="198"/>
      <c r="P1218" s="198"/>
      <c r="Q1218" s="198"/>
      <c r="R1218" s="198"/>
      <c r="S1218" s="198"/>
      <c r="T1218" s="199"/>
      <c r="AT1218" s="193" t="s">
        <v>266</v>
      </c>
      <c r="AU1218" s="193" t="s">
        <v>89</v>
      </c>
      <c r="AV1218" s="14" t="s">
        <v>89</v>
      </c>
      <c r="AW1218" s="14" t="s">
        <v>29</v>
      </c>
      <c r="AX1218" s="14" t="s">
        <v>82</v>
      </c>
      <c r="AY1218" s="193" t="s">
        <v>258</v>
      </c>
    </row>
    <row r="1219" spans="1:65" s="2" customFormat="1" ht="24" customHeight="1">
      <c r="A1219" s="33"/>
      <c r="B1219" s="169"/>
      <c r="C1219" s="208" t="s">
        <v>1756</v>
      </c>
      <c r="D1219" s="208" t="s">
        <v>394</v>
      </c>
      <c r="E1219" s="209" t="s">
        <v>1705</v>
      </c>
      <c r="F1219" s="210" t="s">
        <v>1706</v>
      </c>
      <c r="G1219" s="211" t="s">
        <v>275</v>
      </c>
      <c r="H1219" s="212">
        <v>0.153</v>
      </c>
      <c r="I1219" s="213"/>
      <c r="J1219" s="212">
        <f>ROUND(I1219*H1219,3)</f>
        <v>0</v>
      </c>
      <c r="K1219" s="214"/>
      <c r="L1219" s="215"/>
      <c r="M1219" s="216" t="s">
        <v>1</v>
      </c>
      <c r="N1219" s="217" t="s">
        <v>40</v>
      </c>
      <c r="O1219" s="59"/>
      <c r="P1219" s="179">
        <f>O1219*H1219</f>
        <v>0</v>
      </c>
      <c r="Q1219" s="179">
        <v>0.55000000000000004</v>
      </c>
      <c r="R1219" s="179">
        <f>Q1219*H1219</f>
        <v>8.4150000000000003E-2</v>
      </c>
      <c r="S1219" s="179">
        <v>0</v>
      </c>
      <c r="T1219" s="180">
        <f>S1219*H1219</f>
        <v>0</v>
      </c>
      <c r="U1219" s="33"/>
      <c r="V1219" s="33"/>
      <c r="W1219" s="33"/>
      <c r="X1219" s="33"/>
      <c r="Y1219" s="33"/>
      <c r="Z1219" s="33"/>
      <c r="AA1219" s="33"/>
      <c r="AB1219" s="33"/>
      <c r="AC1219" s="33"/>
      <c r="AD1219" s="33"/>
      <c r="AE1219" s="33"/>
      <c r="AR1219" s="181" t="s">
        <v>445</v>
      </c>
      <c r="AT1219" s="181" t="s">
        <v>394</v>
      </c>
      <c r="AU1219" s="181" t="s">
        <v>89</v>
      </c>
      <c r="AY1219" s="18" t="s">
        <v>258</v>
      </c>
      <c r="BE1219" s="182">
        <f>IF(N1219="základná",J1219,0)</f>
        <v>0</v>
      </c>
      <c r="BF1219" s="182">
        <f>IF(N1219="znížená",J1219,0)</f>
        <v>0</v>
      </c>
      <c r="BG1219" s="182">
        <f>IF(N1219="zákl. prenesená",J1219,0)</f>
        <v>0</v>
      </c>
      <c r="BH1219" s="182">
        <f>IF(N1219="zníž. prenesená",J1219,0)</f>
        <v>0</v>
      </c>
      <c r="BI1219" s="182">
        <f>IF(N1219="nulová",J1219,0)</f>
        <v>0</v>
      </c>
      <c r="BJ1219" s="18" t="s">
        <v>89</v>
      </c>
      <c r="BK1219" s="183">
        <f>ROUND(I1219*H1219,3)</f>
        <v>0</v>
      </c>
      <c r="BL1219" s="18" t="s">
        <v>351</v>
      </c>
      <c r="BM1219" s="181" t="s">
        <v>1757</v>
      </c>
    </row>
    <row r="1220" spans="1:65" s="14" customFormat="1" ht="11.25">
      <c r="B1220" s="192"/>
      <c r="D1220" s="185" t="s">
        <v>266</v>
      </c>
      <c r="E1220" s="193" t="s">
        <v>1</v>
      </c>
      <c r="F1220" s="194" t="s">
        <v>1758</v>
      </c>
      <c r="H1220" s="195">
        <v>3.9E-2</v>
      </c>
      <c r="I1220" s="196"/>
      <c r="L1220" s="192"/>
      <c r="M1220" s="197"/>
      <c r="N1220" s="198"/>
      <c r="O1220" s="198"/>
      <c r="P1220" s="198"/>
      <c r="Q1220" s="198"/>
      <c r="R1220" s="198"/>
      <c r="S1220" s="198"/>
      <c r="T1220" s="199"/>
      <c r="AT1220" s="193" t="s">
        <v>266</v>
      </c>
      <c r="AU1220" s="193" t="s">
        <v>89</v>
      </c>
      <c r="AV1220" s="14" t="s">
        <v>89</v>
      </c>
      <c r="AW1220" s="14" t="s">
        <v>29</v>
      </c>
      <c r="AX1220" s="14" t="s">
        <v>74</v>
      </c>
      <c r="AY1220" s="193" t="s">
        <v>258</v>
      </c>
    </row>
    <row r="1221" spans="1:65" s="14" customFormat="1" ht="11.25">
      <c r="B1221" s="192"/>
      <c r="D1221" s="185" t="s">
        <v>266</v>
      </c>
      <c r="E1221" s="193" t="s">
        <v>1</v>
      </c>
      <c r="F1221" s="194" t="s">
        <v>1759</v>
      </c>
      <c r="H1221" s="195">
        <v>0.114</v>
      </c>
      <c r="I1221" s="196"/>
      <c r="L1221" s="192"/>
      <c r="M1221" s="197"/>
      <c r="N1221" s="198"/>
      <c r="O1221" s="198"/>
      <c r="P1221" s="198"/>
      <c r="Q1221" s="198"/>
      <c r="R1221" s="198"/>
      <c r="S1221" s="198"/>
      <c r="T1221" s="199"/>
      <c r="AT1221" s="193" t="s">
        <v>266</v>
      </c>
      <c r="AU1221" s="193" t="s">
        <v>89</v>
      </c>
      <c r="AV1221" s="14" t="s">
        <v>89</v>
      </c>
      <c r="AW1221" s="14" t="s">
        <v>29</v>
      </c>
      <c r="AX1221" s="14" t="s">
        <v>74</v>
      </c>
      <c r="AY1221" s="193" t="s">
        <v>258</v>
      </c>
    </row>
    <row r="1222" spans="1:65" s="15" customFormat="1" ht="11.25">
      <c r="B1222" s="200"/>
      <c r="D1222" s="185" t="s">
        <v>266</v>
      </c>
      <c r="E1222" s="201" t="s">
        <v>1</v>
      </c>
      <c r="F1222" s="202" t="s">
        <v>280</v>
      </c>
      <c r="H1222" s="203">
        <v>0.153</v>
      </c>
      <c r="I1222" s="204"/>
      <c r="L1222" s="200"/>
      <c r="M1222" s="205"/>
      <c r="N1222" s="206"/>
      <c r="O1222" s="206"/>
      <c r="P1222" s="206"/>
      <c r="Q1222" s="206"/>
      <c r="R1222" s="206"/>
      <c r="S1222" s="206"/>
      <c r="T1222" s="207"/>
      <c r="AT1222" s="201" t="s">
        <v>266</v>
      </c>
      <c r="AU1222" s="201" t="s">
        <v>89</v>
      </c>
      <c r="AV1222" s="15" t="s">
        <v>264</v>
      </c>
      <c r="AW1222" s="15" t="s">
        <v>29</v>
      </c>
      <c r="AX1222" s="15" t="s">
        <v>82</v>
      </c>
      <c r="AY1222" s="201" t="s">
        <v>258</v>
      </c>
    </row>
    <row r="1223" spans="1:65" s="2" customFormat="1" ht="36" customHeight="1">
      <c r="A1223" s="33"/>
      <c r="B1223" s="169"/>
      <c r="C1223" s="170" t="s">
        <v>1760</v>
      </c>
      <c r="D1223" s="170" t="s">
        <v>260</v>
      </c>
      <c r="E1223" s="171" t="s">
        <v>1761</v>
      </c>
      <c r="F1223" s="172" t="s">
        <v>1762</v>
      </c>
      <c r="G1223" s="173" t="s">
        <v>275</v>
      </c>
      <c r="H1223" s="174">
        <v>1.23</v>
      </c>
      <c r="I1223" s="175"/>
      <c r="J1223" s="174">
        <f>ROUND(I1223*H1223,3)</f>
        <v>0</v>
      </c>
      <c r="K1223" s="176"/>
      <c r="L1223" s="34"/>
      <c r="M1223" s="177" t="s">
        <v>1</v>
      </c>
      <c r="N1223" s="178" t="s">
        <v>40</v>
      </c>
      <c r="O1223" s="59"/>
      <c r="P1223" s="179">
        <f>O1223*H1223</f>
        <v>0</v>
      </c>
      <c r="Q1223" s="179">
        <v>2.3099999999999999E-2</v>
      </c>
      <c r="R1223" s="179">
        <f>Q1223*H1223</f>
        <v>2.8412999999999997E-2</v>
      </c>
      <c r="S1223" s="179">
        <v>0</v>
      </c>
      <c r="T1223" s="180">
        <f>S1223*H1223</f>
        <v>0</v>
      </c>
      <c r="U1223" s="33"/>
      <c r="V1223" s="33"/>
      <c r="W1223" s="33"/>
      <c r="X1223" s="33"/>
      <c r="Y1223" s="33"/>
      <c r="Z1223" s="33"/>
      <c r="AA1223" s="33"/>
      <c r="AB1223" s="33"/>
      <c r="AC1223" s="33"/>
      <c r="AD1223" s="33"/>
      <c r="AE1223" s="33"/>
      <c r="AR1223" s="181" t="s">
        <v>351</v>
      </c>
      <c r="AT1223" s="181" t="s">
        <v>260</v>
      </c>
      <c r="AU1223" s="181" t="s">
        <v>89</v>
      </c>
      <c r="AY1223" s="18" t="s">
        <v>258</v>
      </c>
      <c r="BE1223" s="182">
        <f>IF(N1223="základná",J1223,0)</f>
        <v>0</v>
      </c>
      <c r="BF1223" s="182">
        <f>IF(N1223="znížená",J1223,0)</f>
        <v>0</v>
      </c>
      <c r="BG1223" s="182">
        <f>IF(N1223="zákl. prenesená",J1223,0)</f>
        <v>0</v>
      </c>
      <c r="BH1223" s="182">
        <f>IF(N1223="zníž. prenesená",J1223,0)</f>
        <v>0</v>
      </c>
      <c r="BI1223" s="182">
        <f>IF(N1223="nulová",J1223,0)</f>
        <v>0</v>
      </c>
      <c r="BJ1223" s="18" t="s">
        <v>89</v>
      </c>
      <c r="BK1223" s="183">
        <f>ROUND(I1223*H1223,3)</f>
        <v>0</v>
      </c>
      <c r="BL1223" s="18" t="s">
        <v>351</v>
      </c>
      <c r="BM1223" s="181" t="s">
        <v>1763</v>
      </c>
    </row>
    <row r="1224" spans="1:65" s="14" customFormat="1" ht="11.25">
      <c r="B1224" s="192"/>
      <c r="D1224" s="185" t="s">
        <v>266</v>
      </c>
      <c r="E1224" s="193" t="s">
        <v>1</v>
      </c>
      <c r="F1224" s="194" t="s">
        <v>1764</v>
      </c>
      <c r="H1224" s="195">
        <v>0.25</v>
      </c>
      <c r="I1224" s="196"/>
      <c r="L1224" s="192"/>
      <c r="M1224" s="197"/>
      <c r="N1224" s="198"/>
      <c r="O1224" s="198"/>
      <c r="P1224" s="198"/>
      <c r="Q1224" s="198"/>
      <c r="R1224" s="198"/>
      <c r="S1224" s="198"/>
      <c r="T1224" s="199"/>
      <c r="AT1224" s="193" t="s">
        <v>266</v>
      </c>
      <c r="AU1224" s="193" t="s">
        <v>89</v>
      </c>
      <c r="AV1224" s="14" t="s">
        <v>89</v>
      </c>
      <c r="AW1224" s="14" t="s">
        <v>29</v>
      </c>
      <c r="AX1224" s="14" t="s">
        <v>74</v>
      </c>
      <c r="AY1224" s="193" t="s">
        <v>258</v>
      </c>
    </row>
    <row r="1225" spans="1:65" s="14" customFormat="1" ht="11.25">
      <c r="B1225" s="192"/>
      <c r="D1225" s="185" t="s">
        <v>266</v>
      </c>
      <c r="E1225" s="193" t="s">
        <v>1</v>
      </c>
      <c r="F1225" s="194" t="s">
        <v>1765</v>
      </c>
      <c r="H1225" s="195">
        <v>0.98</v>
      </c>
      <c r="I1225" s="196"/>
      <c r="L1225" s="192"/>
      <c r="M1225" s="197"/>
      <c r="N1225" s="198"/>
      <c r="O1225" s="198"/>
      <c r="P1225" s="198"/>
      <c r="Q1225" s="198"/>
      <c r="R1225" s="198"/>
      <c r="S1225" s="198"/>
      <c r="T1225" s="199"/>
      <c r="AT1225" s="193" t="s">
        <v>266</v>
      </c>
      <c r="AU1225" s="193" t="s">
        <v>89</v>
      </c>
      <c r="AV1225" s="14" t="s">
        <v>89</v>
      </c>
      <c r="AW1225" s="14" t="s">
        <v>29</v>
      </c>
      <c r="AX1225" s="14" t="s">
        <v>74</v>
      </c>
      <c r="AY1225" s="193" t="s">
        <v>258</v>
      </c>
    </row>
    <row r="1226" spans="1:65" s="15" customFormat="1" ht="11.25">
      <c r="B1226" s="200"/>
      <c r="D1226" s="185" t="s">
        <v>266</v>
      </c>
      <c r="E1226" s="201" t="s">
        <v>1</v>
      </c>
      <c r="F1226" s="202" t="s">
        <v>280</v>
      </c>
      <c r="H1226" s="203">
        <v>1.23</v>
      </c>
      <c r="I1226" s="204"/>
      <c r="L1226" s="200"/>
      <c r="M1226" s="205"/>
      <c r="N1226" s="206"/>
      <c r="O1226" s="206"/>
      <c r="P1226" s="206"/>
      <c r="Q1226" s="206"/>
      <c r="R1226" s="206"/>
      <c r="S1226" s="206"/>
      <c r="T1226" s="207"/>
      <c r="AT1226" s="201" t="s">
        <v>266</v>
      </c>
      <c r="AU1226" s="201" t="s">
        <v>89</v>
      </c>
      <c r="AV1226" s="15" t="s">
        <v>264</v>
      </c>
      <c r="AW1226" s="15" t="s">
        <v>29</v>
      </c>
      <c r="AX1226" s="15" t="s">
        <v>82</v>
      </c>
      <c r="AY1226" s="201" t="s">
        <v>258</v>
      </c>
    </row>
    <row r="1227" spans="1:65" s="2" customFormat="1" ht="24" customHeight="1">
      <c r="A1227" s="33"/>
      <c r="B1227" s="169"/>
      <c r="C1227" s="170" t="s">
        <v>1766</v>
      </c>
      <c r="D1227" s="170" t="s">
        <v>260</v>
      </c>
      <c r="E1227" s="171" t="s">
        <v>1767</v>
      </c>
      <c r="F1227" s="172" t="s">
        <v>1768</v>
      </c>
      <c r="G1227" s="173" t="s">
        <v>263</v>
      </c>
      <c r="H1227" s="174">
        <v>1.5</v>
      </c>
      <c r="I1227" s="175"/>
      <c r="J1227" s="174">
        <f>ROUND(I1227*H1227,3)</f>
        <v>0</v>
      </c>
      <c r="K1227" s="176"/>
      <c r="L1227" s="34"/>
      <c r="M1227" s="177" t="s">
        <v>1</v>
      </c>
      <c r="N1227" s="178" t="s">
        <v>40</v>
      </c>
      <c r="O1227" s="59"/>
      <c r="P1227" s="179">
        <f>O1227*H1227</f>
        <v>0</v>
      </c>
      <c r="Q1227" s="179">
        <v>0</v>
      </c>
      <c r="R1227" s="179">
        <f>Q1227*H1227</f>
        <v>0</v>
      </c>
      <c r="S1227" s="179">
        <v>0</v>
      </c>
      <c r="T1227" s="180">
        <f>S1227*H1227</f>
        <v>0</v>
      </c>
      <c r="U1227" s="33"/>
      <c r="V1227" s="33"/>
      <c r="W1227" s="33"/>
      <c r="X1227" s="33"/>
      <c r="Y1227" s="33"/>
      <c r="Z1227" s="33"/>
      <c r="AA1227" s="33"/>
      <c r="AB1227" s="33"/>
      <c r="AC1227" s="33"/>
      <c r="AD1227" s="33"/>
      <c r="AE1227" s="33"/>
      <c r="AR1227" s="181" t="s">
        <v>351</v>
      </c>
      <c r="AT1227" s="181" t="s">
        <v>260</v>
      </c>
      <c r="AU1227" s="181" t="s">
        <v>89</v>
      </c>
      <c r="AY1227" s="18" t="s">
        <v>258</v>
      </c>
      <c r="BE1227" s="182">
        <f>IF(N1227="základná",J1227,0)</f>
        <v>0</v>
      </c>
      <c r="BF1227" s="182">
        <f>IF(N1227="znížená",J1227,0)</f>
        <v>0</v>
      </c>
      <c r="BG1227" s="182">
        <f>IF(N1227="zákl. prenesená",J1227,0)</f>
        <v>0</v>
      </c>
      <c r="BH1227" s="182">
        <f>IF(N1227="zníž. prenesená",J1227,0)</f>
        <v>0</v>
      </c>
      <c r="BI1227" s="182">
        <f>IF(N1227="nulová",J1227,0)</f>
        <v>0</v>
      </c>
      <c r="BJ1227" s="18" t="s">
        <v>89</v>
      </c>
      <c r="BK1227" s="183">
        <f>ROUND(I1227*H1227,3)</f>
        <v>0</v>
      </c>
      <c r="BL1227" s="18" t="s">
        <v>351</v>
      </c>
      <c r="BM1227" s="181" t="s">
        <v>1769</v>
      </c>
    </row>
    <row r="1228" spans="1:65" s="13" customFormat="1" ht="11.25">
      <c r="B1228" s="184"/>
      <c r="D1228" s="185" t="s">
        <v>266</v>
      </c>
      <c r="E1228" s="186" t="s">
        <v>1</v>
      </c>
      <c r="F1228" s="187" t="s">
        <v>1770</v>
      </c>
      <c r="H1228" s="186" t="s">
        <v>1</v>
      </c>
      <c r="I1228" s="188"/>
      <c r="L1228" s="184"/>
      <c r="M1228" s="189"/>
      <c r="N1228" s="190"/>
      <c r="O1228" s="190"/>
      <c r="P1228" s="190"/>
      <c r="Q1228" s="190"/>
      <c r="R1228" s="190"/>
      <c r="S1228" s="190"/>
      <c r="T1228" s="191"/>
      <c r="AT1228" s="186" t="s">
        <v>266</v>
      </c>
      <c r="AU1228" s="186" t="s">
        <v>89</v>
      </c>
      <c r="AV1228" s="13" t="s">
        <v>82</v>
      </c>
      <c r="AW1228" s="13" t="s">
        <v>29</v>
      </c>
      <c r="AX1228" s="13" t="s">
        <v>74</v>
      </c>
      <c r="AY1228" s="186" t="s">
        <v>258</v>
      </c>
    </row>
    <row r="1229" spans="1:65" s="14" customFormat="1" ht="11.25">
      <c r="B1229" s="192"/>
      <c r="D1229" s="185" t="s">
        <v>266</v>
      </c>
      <c r="E1229" s="193" t="s">
        <v>1</v>
      </c>
      <c r="F1229" s="194" t="s">
        <v>1771</v>
      </c>
      <c r="H1229" s="195">
        <v>1.5</v>
      </c>
      <c r="I1229" s="196"/>
      <c r="L1229" s="192"/>
      <c r="M1229" s="197"/>
      <c r="N1229" s="198"/>
      <c r="O1229" s="198"/>
      <c r="P1229" s="198"/>
      <c r="Q1229" s="198"/>
      <c r="R1229" s="198"/>
      <c r="S1229" s="198"/>
      <c r="T1229" s="199"/>
      <c r="AT1229" s="193" t="s">
        <v>266</v>
      </c>
      <c r="AU1229" s="193" t="s">
        <v>89</v>
      </c>
      <c r="AV1229" s="14" t="s">
        <v>89</v>
      </c>
      <c r="AW1229" s="14" t="s">
        <v>29</v>
      </c>
      <c r="AX1229" s="14" t="s">
        <v>82</v>
      </c>
      <c r="AY1229" s="193" t="s">
        <v>258</v>
      </c>
    </row>
    <row r="1230" spans="1:65" s="2" customFormat="1" ht="24" customHeight="1">
      <c r="A1230" s="33"/>
      <c r="B1230" s="169"/>
      <c r="C1230" s="208" t="s">
        <v>1772</v>
      </c>
      <c r="D1230" s="208" t="s">
        <v>394</v>
      </c>
      <c r="E1230" s="209" t="s">
        <v>1773</v>
      </c>
      <c r="F1230" s="210" t="s">
        <v>1774</v>
      </c>
      <c r="G1230" s="211" t="s">
        <v>263</v>
      </c>
      <c r="H1230" s="212">
        <v>1.62</v>
      </c>
      <c r="I1230" s="213"/>
      <c r="J1230" s="212">
        <f>ROUND(I1230*H1230,3)</f>
        <v>0</v>
      </c>
      <c r="K1230" s="214"/>
      <c r="L1230" s="215"/>
      <c r="M1230" s="216" t="s">
        <v>1</v>
      </c>
      <c r="N1230" s="217" t="s">
        <v>40</v>
      </c>
      <c r="O1230" s="59"/>
      <c r="P1230" s="179">
        <f>O1230*H1230</f>
        <v>0</v>
      </c>
      <c r="Q1230" s="179">
        <v>9.3600000000000003E-3</v>
      </c>
      <c r="R1230" s="179">
        <f>Q1230*H1230</f>
        <v>1.5163200000000002E-2</v>
      </c>
      <c r="S1230" s="179">
        <v>0</v>
      </c>
      <c r="T1230" s="180">
        <f>S1230*H1230</f>
        <v>0</v>
      </c>
      <c r="U1230" s="33"/>
      <c r="V1230" s="33"/>
      <c r="W1230" s="33"/>
      <c r="X1230" s="33"/>
      <c r="Y1230" s="33"/>
      <c r="Z1230" s="33"/>
      <c r="AA1230" s="33"/>
      <c r="AB1230" s="33"/>
      <c r="AC1230" s="33"/>
      <c r="AD1230" s="33"/>
      <c r="AE1230" s="33"/>
      <c r="AR1230" s="181" t="s">
        <v>445</v>
      </c>
      <c r="AT1230" s="181" t="s">
        <v>394</v>
      </c>
      <c r="AU1230" s="181" t="s">
        <v>89</v>
      </c>
      <c r="AY1230" s="18" t="s">
        <v>258</v>
      </c>
      <c r="BE1230" s="182">
        <f>IF(N1230="základná",J1230,0)</f>
        <v>0</v>
      </c>
      <c r="BF1230" s="182">
        <f>IF(N1230="znížená",J1230,0)</f>
        <v>0</v>
      </c>
      <c r="BG1230" s="182">
        <f>IF(N1230="zákl. prenesená",J1230,0)</f>
        <v>0</v>
      </c>
      <c r="BH1230" s="182">
        <f>IF(N1230="zníž. prenesená",J1230,0)</f>
        <v>0</v>
      </c>
      <c r="BI1230" s="182">
        <f>IF(N1230="nulová",J1230,0)</f>
        <v>0</v>
      </c>
      <c r="BJ1230" s="18" t="s">
        <v>89</v>
      </c>
      <c r="BK1230" s="183">
        <f>ROUND(I1230*H1230,3)</f>
        <v>0</v>
      </c>
      <c r="BL1230" s="18" t="s">
        <v>351</v>
      </c>
      <c r="BM1230" s="181" t="s">
        <v>1775</v>
      </c>
    </row>
    <row r="1231" spans="1:65" s="14" customFormat="1" ht="11.25">
      <c r="B1231" s="192"/>
      <c r="D1231" s="185" t="s">
        <v>266</v>
      </c>
      <c r="F1231" s="194" t="s">
        <v>1776</v>
      </c>
      <c r="H1231" s="195">
        <v>1.62</v>
      </c>
      <c r="I1231" s="196"/>
      <c r="L1231" s="192"/>
      <c r="M1231" s="197"/>
      <c r="N1231" s="198"/>
      <c r="O1231" s="198"/>
      <c r="P1231" s="198"/>
      <c r="Q1231" s="198"/>
      <c r="R1231" s="198"/>
      <c r="S1231" s="198"/>
      <c r="T1231" s="199"/>
      <c r="AT1231" s="193" t="s">
        <v>266</v>
      </c>
      <c r="AU1231" s="193" t="s">
        <v>89</v>
      </c>
      <c r="AV1231" s="14" t="s">
        <v>89</v>
      </c>
      <c r="AW1231" s="14" t="s">
        <v>3</v>
      </c>
      <c r="AX1231" s="14" t="s">
        <v>82</v>
      </c>
      <c r="AY1231" s="193" t="s">
        <v>258</v>
      </c>
    </row>
    <row r="1232" spans="1:65" s="2" customFormat="1" ht="24" customHeight="1">
      <c r="A1232" s="33"/>
      <c r="B1232" s="169"/>
      <c r="C1232" s="170" t="s">
        <v>1777</v>
      </c>
      <c r="D1232" s="170" t="s">
        <v>260</v>
      </c>
      <c r="E1232" s="171" t="s">
        <v>1778</v>
      </c>
      <c r="F1232" s="172" t="s">
        <v>1779</v>
      </c>
      <c r="G1232" s="173" t="s">
        <v>1511</v>
      </c>
      <c r="H1232" s="175"/>
      <c r="I1232" s="175"/>
      <c r="J1232" s="174">
        <f>ROUND(I1232*H1232,3)</f>
        <v>0</v>
      </c>
      <c r="K1232" s="176"/>
      <c r="L1232" s="34"/>
      <c r="M1232" s="177" t="s">
        <v>1</v>
      </c>
      <c r="N1232" s="178" t="s">
        <v>40</v>
      </c>
      <c r="O1232" s="59"/>
      <c r="P1232" s="179">
        <f>O1232*H1232</f>
        <v>0</v>
      </c>
      <c r="Q1232" s="179">
        <v>0</v>
      </c>
      <c r="R1232" s="179">
        <f>Q1232*H1232</f>
        <v>0</v>
      </c>
      <c r="S1232" s="179">
        <v>0</v>
      </c>
      <c r="T1232" s="180">
        <f>S1232*H1232</f>
        <v>0</v>
      </c>
      <c r="U1232" s="33"/>
      <c r="V1232" s="33"/>
      <c r="W1232" s="33"/>
      <c r="X1232" s="33"/>
      <c r="Y1232" s="33"/>
      <c r="Z1232" s="33"/>
      <c r="AA1232" s="33"/>
      <c r="AB1232" s="33"/>
      <c r="AC1232" s="33"/>
      <c r="AD1232" s="33"/>
      <c r="AE1232" s="33"/>
      <c r="AR1232" s="181" t="s">
        <v>351</v>
      </c>
      <c r="AT1232" s="181" t="s">
        <v>260</v>
      </c>
      <c r="AU1232" s="181" t="s">
        <v>89</v>
      </c>
      <c r="AY1232" s="18" t="s">
        <v>258</v>
      </c>
      <c r="BE1232" s="182">
        <f>IF(N1232="základná",J1232,0)</f>
        <v>0</v>
      </c>
      <c r="BF1232" s="182">
        <f>IF(N1232="znížená",J1232,0)</f>
        <v>0</v>
      </c>
      <c r="BG1232" s="182">
        <f>IF(N1232="zákl. prenesená",J1232,0)</f>
        <v>0</v>
      </c>
      <c r="BH1232" s="182">
        <f>IF(N1232="zníž. prenesená",J1232,0)</f>
        <v>0</v>
      </c>
      <c r="BI1232" s="182">
        <f>IF(N1232="nulová",J1232,0)</f>
        <v>0</v>
      </c>
      <c r="BJ1232" s="18" t="s">
        <v>89</v>
      </c>
      <c r="BK1232" s="183">
        <f>ROUND(I1232*H1232,3)</f>
        <v>0</v>
      </c>
      <c r="BL1232" s="18" t="s">
        <v>351</v>
      </c>
      <c r="BM1232" s="181" t="s">
        <v>1780</v>
      </c>
    </row>
    <row r="1233" spans="1:65" s="12" customFormat="1" ht="22.9" customHeight="1">
      <c r="B1233" s="156"/>
      <c r="D1233" s="157" t="s">
        <v>73</v>
      </c>
      <c r="E1233" s="167" t="s">
        <v>1781</v>
      </c>
      <c r="F1233" s="167" t="s">
        <v>1782</v>
      </c>
      <c r="I1233" s="159"/>
      <c r="J1233" s="168">
        <f>BK1233</f>
        <v>0</v>
      </c>
      <c r="L1233" s="156"/>
      <c r="M1233" s="161"/>
      <c r="N1233" s="162"/>
      <c r="O1233" s="162"/>
      <c r="P1233" s="163">
        <f>SUM(P1234:P1317)</f>
        <v>0</v>
      </c>
      <c r="Q1233" s="162"/>
      <c r="R1233" s="163">
        <f>SUM(R1234:R1317)</f>
        <v>6.5491854000000007</v>
      </c>
      <c r="S1233" s="162"/>
      <c r="T1233" s="164">
        <f>SUM(T1234:T1317)</f>
        <v>0</v>
      </c>
      <c r="AR1233" s="157" t="s">
        <v>89</v>
      </c>
      <c r="AT1233" s="165" t="s">
        <v>73</v>
      </c>
      <c r="AU1233" s="165" t="s">
        <v>82</v>
      </c>
      <c r="AY1233" s="157" t="s">
        <v>258</v>
      </c>
      <c r="BK1233" s="166">
        <f>SUM(BK1234:BK1317)</f>
        <v>0</v>
      </c>
    </row>
    <row r="1234" spans="1:65" s="2" customFormat="1" ht="36" customHeight="1">
      <c r="A1234" s="33"/>
      <c r="B1234" s="169"/>
      <c r="C1234" s="170" t="s">
        <v>1783</v>
      </c>
      <c r="D1234" s="170" t="s">
        <v>260</v>
      </c>
      <c r="E1234" s="171" t="s">
        <v>1784</v>
      </c>
      <c r="F1234" s="172" t="s">
        <v>1785</v>
      </c>
      <c r="G1234" s="173" t="s">
        <v>263</v>
      </c>
      <c r="H1234" s="174">
        <v>50.664000000000001</v>
      </c>
      <c r="I1234" s="175"/>
      <c r="J1234" s="174">
        <f>ROUND(I1234*H1234,3)</f>
        <v>0</v>
      </c>
      <c r="K1234" s="176"/>
      <c r="L1234" s="34"/>
      <c r="M1234" s="177" t="s">
        <v>1</v>
      </c>
      <c r="N1234" s="178" t="s">
        <v>40</v>
      </c>
      <c r="O1234" s="59"/>
      <c r="P1234" s="179">
        <f>O1234*H1234</f>
        <v>0</v>
      </c>
      <c r="Q1234" s="179">
        <v>2.3869999999999999E-2</v>
      </c>
      <c r="R1234" s="179">
        <f>Q1234*H1234</f>
        <v>1.2093496799999999</v>
      </c>
      <c r="S1234" s="179">
        <v>0</v>
      </c>
      <c r="T1234" s="180">
        <f>S1234*H1234</f>
        <v>0</v>
      </c>
      <c r="U1234" s="33"/>
      <c r="V1234" s="33"/>
      <c r="W1234" s="33"/>
      <c r="X1234" s="33"/>
      <c r="Y1234" s="33"/>
      <c r="Z1234" s="33"/>
      <c r="AA1234" s="33"/>
      <c r="AB1234" s="33"/>
      <c r="AC1234" s="33"/>
      <c r="AD1234" s="33"/>
      <c r="AE1234" s="33"/>
      <c r="AR1234" s="181" t="s">
        <v>351</v>
      </c>
      <c r="AT1234" s="181" t="s">
        <v>260</v>
      </c>
      <c r="AU1234" s="181" t="s">
        <v>89</v>
      </c>
      <c r="AY1234" s="18" t="s">
        <v>258</v>
      </c>
      <c r="BE1234" s="182">
        <f>IF(N1234="základná",J1234,0)</f>
        <v>0</v>
      </c>
      <c r="BF1234" s="182">
        <f>IF(N1234="znížená",J1234,0)</f>
        <v>0</v>
      </c>
      <c r="BG1234" s="182">
        <f>IF(N1234="zákl. prenesená",J1234,0)</f>
        <v>0</v>
      </c>
      <c r="BH1234" s="182">
        <f>IF(N1234="zníž. prenesená",J1234,0)</f>
        <v>0</v>
      </c>
      <c r="BI1234" s="182">
        <f>IF(N1234="nulová",J1234,0)</f>
        <v>0</v>
      </c>
      <c r="BJ1234" s="18" t="s">
        <v>89</v>
      </c>
      <c r="BK1234" s="183">
        <f>ROUND(I1234*H1234,3)</f>
        <v>0</v>
      </c>
      <c r="BL1234" s="18" t="s">
        <v>351</v>
      </c>
      <c r="BM1234" s="181" t="s">
        <v>1786</v>
      </c>
    </row>
    <row r="1235" spans="1:65" s="14" customFormat="1" ht="11.25">
      <c r="B1235" s="192"/>
      <c r="D1235" s="185" t="s">
        <v>266</v>
      </c>
      <c r="E1235" s="193" t="s">
        <v>1</v>
      </c>
      <c r="F1235" s="194" t="s">
        <v>1787</v>
      </c>
      <c r="H1235" s="195">
        <v>4.2190000000000003</v>
      </c>
      <c r="I1235" s="196"/>
      <c r="L1235" s="192"/>
      <c r="M1235" s="197"/>
      <c r="N1235" s="198"/>
      <c r="O1235" s="198"/>
      <c r="P1235" s="198"/>
      <c r="Q1235" s="198"/>
      <c r="R1235" s="198"/>
      <c r="S1235" s="198"/>
      <c r="T1235" s="199"/>
      <c r="AT1235" s="193" t="s">
        <v>266</v>
      </c>
      <c r="AU1235" s="193" t="s">
        <v>89</v>
      </c>
      <c r="AV1235" s="14" t="s">
        <v>89</v>
      </c>
      <c r="AW1235" s="14" t="s">
        <v>29</v>
      </c>
      <c r="AX1235" s="14" t="s">
        <v>74</v>
      </c>
      <c r="AY1235" s="193" t="s">
        <v>258</v>
      </c>
    </row>
    <row r="1236" spans="1:65" s="14" customFormat="1" ht="11.25">
      <c r="B1236" s="192"/>
      <c r="D1236" s="185" t="s">
        <v>266</v>
      </c>
      <c r="E1236" s="193" t="s">
        <v>1</v>
      </c>
      <c r="F1236" s="194" t="s">
        <v>1788</v>
      </c>
      <c r="H1236" s="195">
        <v>2.6549999999999998</v>
      </c>
      <c r="I1236" s="196"/>
      <c r="L1236" s="192"/>
      <c r="M1236" s="197"/>
      <c r="N1236" s="198"/>
      <c r="O1236" s="198"/>
      <c r="P1236" s="198"/>
      <c r="Q1236" s="198"/>
      <c r="R1236" s="198"/>
      <c r="S1236" s="198"/>
      <c r="T1236" s="199"/>
      <c r="AT1236" s="193" t="s">
        <v>266</v>
      </c>
      <c r="AU1236" s="193" t="s">
        <v>89</v>
      </c>
      <c r="AV1236" s="14" t="s">
        <v>89</v>
      </c>
      <c r="AW1236" s="14" t="s">
        <v>29</v>
      </c>
      <c r="AX1236" s="14" t="s">
        <v>74</v>
      </c>
      <c r="AY1236" s="193" t="s">
        <v>258</v>
      </c>
    </row>
    <row r="1237" spans="1:65" s="14" customFormat="1" ht="11.25">
      <c r="B1237" s="192"/>
      <c r="D1237" s="185" t="s">
        <v>266</v>
      </c>
      <c r="E1237" s="193" t="s">
        <v>1</v>
      </c>
      <c r="F1237" s="194" t="s">
        <v>1789</v>
      </c>
      <c r="H1237" s="195">
        <v>17.242000000000001</v>
      </c>
      <c r="I1237" s="196"/>
      <c r="L1237" s="192"/>
      <c r="M1237" s="197"/>
      <c r="N1237" s="198"/>
      <c r="O1237" s="198"/>
      <c r="P1237" s="198"/>
      <c r="Q1237" s="198"/>
      <c r="R1237" s="198"/>
      <c r="S1237" s="198"/>
      <c r="T1237" s="199"/>
      <c r="AT1237" s="193" t="s">
        <v>266</v>
      </c>
      <c r="AU1237" s="193" t="s">
        <v>89</v>
      </c>
      <c r="AV1237" s="14" t="s">
        <v>89</v>
      </c>
      <c r="AW1237" s="14" t="s">
        <v>29</v>
      </c>
      <c r="AX1237" s="14" t="s">
        <v>74</v>
      </c>
      <c r="AY1237" s="193" t="s">
        <v>258</v>
      </c>
    </row>
    <row r="1238" spans="1:65" s="14" customFormat="1" ht="11.25">
      <c r="B1238" s="192"/>
      <c r="D1238" s="185" t="s">
        <v>266</v>
      </c>
      <c r="E1238" s="193" t="s">
        <v>1</v>
      </c>
      <c r="F1238" s="194" t="s">
        <v>1790</v>
      </c>
      <c r="H1238" s="195">
        <v>26.547999999999998</v>
      </c>
      <c r="I1238" s="196"/>
      <c r="L1238" s="192"/>
      <c r="M1238" s="197"/>
      <c r="N1238" s="198"/>
      <c r="O1238" s="198"/>
      <c r="P1238" s="198"/>
      <c r="Q1238" s="198"/>
      <c r="R1238" s="198"/>
      <c r="S1238" s="198"/>
      <c r="T1238" s="199"/>
      <c r="AT1238" s="193" t="s">
        <v>266</v>
      </c>
      <c r="AU1238" s="193" t="s">
        <v>89</v>
      </c>
      <c r="AV1238" s="14" t="s">
        <v>89</v>
      </c>
      <c r="AW1238" s="14" t="s">
        <v>29</v>
      </c>
      <c r="AX1238" s="14" t="s">
        <v>74</v>
      </c>
      <c r="AY1238" s="193" t="s">
        <v>258</v>
      </c>
    </row>
    <row r="1239" spans="1:65" s="15" customFormat="1" ht="11.25">
      <c r="B1239" s="200"/>
      <c r="D1239" s="185" t="s">
        <v>266</v>
      </c>
      <c r="E1239" s="201" t="s">
        <v>1</v>
      </c>
      <c r="F1239" s="202" t="s">
        <v>280</v>
      </c>
      <c r="H1239" s="203">
        <v>50.664000000000001</v>
      </c>
      <c r="I1239" s="204"/>
      <c r="L1239" s="200"/>
      <c r="M1239" s="205"/>
      <c r="N1239" s="206"/>
      <c r="O1239" s="206"/>
      <c r="P1239" s="206"/>
      <c r="Q1239" s="206"/>
      <c r="R1239" s="206"/>
      <c r="S1239" s="206"/>
      <c r="T1239" s="207"/>
      <c r="AT1239" s="201" t="s">
        <v>266</v>
      </c>
      <c r="AU1239" s="201" t="s">
        <v>89</v>
      </c>
      <c r="AV1239" s="15" t="s">
        <v>264</v>
      </c>
      <c r="AW1239" s="15" t="s">
        <v>29</v>
      </c>
      <c r="AX1239" s="15" t="s">
        <v>82</v>
      </c>
      <c r="AY1239" s="201" t="s">
        <v>258</v>
      </c>
    </row>
    <row r="1240" spans="1:65" s="2" customFormat="1" ht="36" customHeight="1">
      <c r="A1240" s="33"/>
      <c r="B1240" s="169"/>
      <c r="C1240" s="170" t="s">
        <v>1791</v>
      </c>
      <c r="D1240" s="170" t="s">
        <v>260</v>
      </c>
      <c r="E1240" s="171" t="s">
        <v>1792</v>
      </c>
      <c r="F1240" s="172" t="s">
        <v>1793</v>
      </c>
      <c r="G1240" s="173" t="s">
        <v>263</v>
      </c>
      <c r="H1240" s="174">
        <v>33.159999999999997</v>
      </c>
      <c r="I1240" s="175"/>
      <c r="J1240" s="174">
        <f>ROUND(I1240*H1240,3)</f>
        <v>0</v>
      </c>
      <c r="K1240" s="176"/>
      <c r="L1240" s="34"/>
      <c r="M1240" s="177" t="s">
        <v>1</v>
      </c>
      <c r="N1240" s="178" t="s">
        <v>40</v>
      </c>
      <c r="O1240" s="59"/>
      <c r="P1240" s="179">
        <f>O1240*H1240</f>
        <v>0</v>
      </c>
      <c r="Q1240" s="179">
        <v>2.4500000000000001E-2</v>
      </c>
      <c r="R1240" s="179">
        <f>Q1240*H1240</f>
        <v>0.81241999999999992</v>
      </c>
      <c r="S1240" s="179">
        <v>0</v>
      </c>
      <c r="T1240" s="180">
        <f>S1240*H1240</f>
        <v>0</v>
      </c>
      <c r="U1240" s="33"/>
      <c r="V1240" s="33"/>
      <c r="W1240" s="33"/>
      <c r="X1240" s="33"/>
      <c r="Y1240" s="33"/>
      <c r="Z1240" s="33"/>
      <c r="AA1240" s="33"/>
      <c r="AB1240" s="33"/>
      <c r="AC1240" s="33"/>
      <c r="AD1240" s="33"/>
      <c r="AE1240" s="33"/>
      <c r="AR1240" s="181" t="s">
        <v>351</v>
      </c>
      <c r="AT1240" s="181" t="s">
        <v>260</v>
      </c>
      <c r="AU1240" s="181" t="s">
        <v>89</v>
      </c>
      <c r="AY1240" s="18" t="s">
        <v>258</v>
      </c>
      <c r="BE1240" s="182">
        <f>IF(N1240="základná",J1240,0)</f>
        <v>0</v>
      </c>
      <c r="BF1240" s="182">
        <f>IF(N1240="znížená",J1240,0)</f>
        <v>0</v>
      </c>
      <c r="BG1240" s="182">
        <f>IF(N1240="zákl. prenesená",J1240,0)</f>
        <v>0</v>
      </c>
      <c r="BH1240" s="182">
        <f>IF(N1240="zníž. prenesená",J1240,0)</f>
        <v>0</v>
      </c>
      <c r="BI1240" s="182">
        <f>IF(N1240="nulová",J1240,0)</f>
        <v>0</v>
      </c>
      <c r="BJ1240" s="18" t="s">
        <v>89</v>
      </c>
      <c r="BK1240" s="183">
        <f>ROUND(I1240*H1240,3)</f>
        <v>0</v>
      </c>
      <c r="BL1240" s="18" t="s">
        <v>351</v>
      </c>
      <c r="BM1240" s="181" t="s">
        <v>1794</v>
      </c>
    </row>
    <row r="1241" spans="1:65" s="14" customFormat="1" ht="11.25">
      <c r="B1241" s="192"/>
      <c r="D1241" s="185" t="s">
        <v>266</v>
      </c>
      <c r="E1241" s="193" t="s">
        <v>1</v>
      </c>
      <c r="F1241" s="194" t="s">
        <v>1795</v>
      </c>
      <c r="H1241" s="195">
        <v>3.9950000000000001</v>
      </c>
      <c r="I1241" s="196"/>
      <c r="L1241" s="192"/>
      <c r="M1241" s="197"/>
      <c r="N1241" s="198"/>
      <c r="O1241" s="198"/>
      <c r="P1241" s="198"/>
      <c r="Q1241" s="198"/>
      <c r="R1241" s="198"/>
      <c r="S1241" s="198"/>
      <c r="T1241" s="199"/>
      <c r="AT1241" s="193" t="s">
        <v>266</v>
      </c>
      <c r="AU1241" s="193" t="s">
        <v>89</v>
      </c>
      <c r="AV1241" s="14" t="s">
        <v>89</v>
      </c>
      <c r="AW1241" s="14" t="s">
        <v>29</v>
      </c>
      <c r="AX1241" s="14" t="s">
        <v>74</v>
      </c>
      <c r="AY1241" s="193" t="s">
        <v>258</v>
      </c>
    </row>
    <row r="1242" spans="1:65" s="14" customFormat="1" ht="11.25">
      <c r="B1242" s="192"/>
      <c r="D1242" s="185" t="s">
        <v>266</v>
      </c>
      <c r="E1242" s="193" t="s">
        <v>1</v>
      </c>
      <c r="F1242" s="194" t="s">
        <v>1796</v>
      </c>
      <c r="H1242" s="195">
        <v>5.681</v>
      </c>
      <c r="I1242" s="196"/>
      <c r="L1242" s="192"/>
      <c r="M1242" s="197"/>
      <c r="N1242" s="198"/>
      <c r="O1242" s="198"/>
      <c r="P1242" s="198"/>
      <c r="Q1242" s="198"/>
      <c r="R1242" s="198"/>
      <c r="S1242" s="198"/>
      <c r="T1242" s="199"/>
      <c r="AT1242" s="193" t="s">
        <v>266</v>
      </c>
      <c r="AU1242" s="193" t="s">
        <v>89</v>
      </c>
      <c r="AV1242" s="14" t="s">
        <v>89</v>
      </c>
      <c r="AW1242" s="14" t="s">
        <v>29</v>
      </c>
      <c r="AX1242" s="14" t="s">
        <v>74</v>
      </c>
      <c r="AY1242" s="193" t="s">
        <v>258</v>
      </c>
    </row>
    <row r="1243" spans="1:65" s="14" customFormat="1" ht="11.25">
      <c r="B1243" s="192"/>
      <c r="D1243" s="185" t="s">
        <v>266</v>
      </c>
      <c r="E1243" s="193" t="s">
        <v>1</v>
      </c>
      <c r="F1243" s="194" t="s">
        <v>1797</v>
      </c>
      <c r="H1243" s="195">
        <v>5.7380000000000004</v>
      </c>
      <c r="I1243" s="196"/>
      <c r="L1243" s="192"/>
      <c r="M1243" s="197"/>
      <c r="N1243" s="198"/>
      <c r="O1243" s="198"/>
      <c r="P1243" s="198"/>
      <c r="Q1243" s="198"/>
      <c r="R1243" s="198"/>
      <c r="S1243" s="198"/>
      <c r="T1243" s="199"/>
      <c r="AT1243" s="193" t="s">
        <v>266</v>
      </c>
      <c r="AU1243" s="193" t="s">
        <v>89</v>
      </c>
      <c r="AV1243" s="14" t="s">
        <v>89</v>
      </c>
      <c r="AW1243" s="14" t="s">
        <v>29</v>
      </c>
      <c r="AX1243" s="14" t="s">
        <v>74</v>
      </c>
      <c r="AY1243" s="193" t="s">
        <v>258</v>
      </c>
    </row>
    <row r="1244" spans="1:65" s="14" customFormat="1" ht="11.25">
      <c r="B1244" s="192"/>
      <c r="D1244" s="185" t="s">
        <v>266</v>
      </c>
      <c r="E1244" s="193" t="s">
        <v>1</v>
      </c>
      <c r="F1244" s="194" t="s">
        <v>1798</v>
      </c>
      <c r="H1244" s="195">
        <v>17.745999999999999</v>
      </c>
      <c r="I1244" s="196"/>
      <c r="L1244" s="192"/>
      <c r="M1244" s="197"/>
      <c r="N1244" s="198"/>
      <c r="O1244" s="198"/>
      <c r="P1244" s="198"/>
      <c r="Q1244" s="198"/>
      <c r="R1244" s="198"/>
      <c r="S1244" s="198"/>
      <c r="T1244" s="199"/>
      <c r="AT1244" s="193" t="s">
        <v>266</v>
      </c>
      <c r="AU1244" s="193" t="s">
        <v>89</v>
      </c>
      <c r="AV1244" s="14" t="s">
        <v>89</v>
      </c>
      <c r="AW1244" s="14" t="s">
        <v>29</v>
      </c>
      <c r="AX1244" s="14" t="s">
        <v>74</v>
      </c>
      <c r="AY1244" s="193" t="s">
        <v>258</v>
      </c>
    </row>
    <row r="1245" spans="1:65" s="15" customFormat="1" ht="11.25">
      <c r="B1245" s="200"/>
      <c r="D1245" s="185" t="s">
        <v>266</v>
      </c>
      <c r="E1245" s="201" t="s">
        <v>1</v>
      </c>
      <c r="F1245" s="202" t="s">
        <v>280</v>
      </c>
      <c r="H1245" s="203">
        <v>33.159999999999997</v>
      </c>
      <c r="I1245" s="204"/>
      <c r="L1245" s="200"/>
      <c r="M1245" s="205"/>
      <c r="N1245" s="206"/>
      <c r="O1245" s="206"/>
      <c r="P1245" s="206"/>
      <c r="Q1245" s="206"/>
      <c r="R1245" s="206"/>
      <c r="S1245" s="206"/>
      <c r="T1245" s="207"/>
      <c r="AT1245" s="201" t="s">
        <v>266</v>
      </c>
      <c r="AU1245" s="201" t="s">
        <v>89</v>
      </c>
      <c r="AV1245" s="15" t="s">
        <v>264</v>
      </c>
      <c r="AW1245" s="15" t="s">
        <v>29</v>
      </c>
      <c r="AX1245" s="15" t="s">
        <v>82</v>
      </c>
      <c r="AY1245" s="201" t="s">
        <v>258</v>
      </c>
    </row>
    <row r="1246" spans="1:65" s="2" customFormat="1" ht="36" customHeight="1">
      <c r="A1246" s="33"/>
      <c r="B1246" s="169"/>
      <c r="C1246" s="170" t="s">
        <v>1799</v>
      </c>
      <c r="D1246" s="170" t="s">
        <v>260</v>
      </c>
      <c r="E1246" s="171" t="s">
        <v>1800</v>
      </c>
      <c r="F1246" s="172" t="s">
        <v>1801</v>
      </c>
      <c r="G1246" s="173" t="s">
        <v>263</v>
      </c>
      <c r="H1246" s="174">
        <v>17</v>
      </c>
      <c r="I1246" s="175"/>
      <c r="J1246" s="174">
        <f>ROUND(I1246*H1246,3)</f>
        <v>0</v>
      </c>
      <c r="K1246" s="176"/>
      <c r="L1246" s="34"/>
      <c r="M1246" s="177" t="s">
        <v>1</v>
      </c>
      <c r="N1246" s="178" t="s">
        <v>40</v>
      </c>
      <c r="O1246" s="59"/>
      <c r="P1246" s="179">
        <f>O1246*H1246</f>
        <v>0</v>
      </c>
      <c r="Q1246" s="179">
        <v>3.3320000000000002E-2</v>
      </c>
      <c r="R1246" s="179">
        <f>Q1246*H1246</f>
        <v>0.56644000000000005</v>
      </c>
      <c r="S1246" s="179">
        <v>0</v>
      </c>
      <c r="T1246" s="180">
        <f>S1246*H1246</f>
        <v>0</v>
      </c>
      <c r="U1246" s="33"/>
      <c r="V1246" s="33"/>
      <c r="W1246" s="33"/>
      <c r="X1246" s="33"/>
      <c r="Y1246" s="33"/>
      <c r="Z1246" s="33"/>
      <c r="AA1246" s="33"/>
      <c r="AB1246" s="33"/>
      <c r="AC1246" s="33"/>
      <c r="AD1246" s="33"/>
      <c r="AE1246" s="33"/>
      <c r="AR1246" s="181" t="s">
        <v>351</v>
      </c>
      <c r="AT1246" s="181" t="s">
        <v>260</v>
      </c>
      <c r="AU1246" s="181" t="s">
        <v>89</v>
      </c>
      <c r="AY1246" s="18" t="s">
        <v>258</v>
      </c>
      <c r="BE1246" s="182">
        <f>IF(N1246="základná",J1246,0)</f>
        <v>0</v>
      </c>
      <c r="BF1246" s="182">
        <f>IF(N1246="znížená",J1246,0)</f>
        <v>0</v>
      </c>
      <c r="BG1246" s="182">
        <f>IF(N1246="zákl. prenesená",J1246,0)</f>
        <v>0</v>
      </c>
      <c r="BH1246" s="182">
        <f>IF(N1246="zníž. prenesená",J1246,0)</f>
        <v>0</v>
      </c>
      <c r="BI1246" s="182">
        <f>IF(N1246="nulová",J1246,0)</f>
        <v>0</v>
      </c>
      <c r="BJ1246" s="18" t="s">
        <v>89</v>
      </c>
      <c r="BK1246" s="183">
        <f>ROUND(I1246*H1246,3)</f>
        <v>0</v>
      </c>
      <c r="BL1246" s="18" t="s">
        <v>351</v>
      </c>
      <c r="BM1246" s="181" t="s">
        <v>1802</v>
      </c>
    </row>
    <row r="1247" spans="1:65" s="14" customFormat="1" ht="11.25">
      <c r="B1247" s="192"/>
      <c r="D1247" s="185" t="s">
        <v>266</v>
      </c>
      <c r="E1247" s="193" t="s">
        <v>1</v>
      </c>
      <c r="F1247" s="194" t="s">
        <v>1803</v>
      </c>
      <c r="H1247" s="195">
        <v>17</v>
      </c>
      <c r="I1247" s="196"/>
      <c r="L1247" s="192"/>
      <c r="M1247" s="197"/>
      <c r="N1247" s="198"/>
      <c r="O1247" s="198"/>
      <c r="P1247" s="198"/>
      <c r="Q1247" s="198"/>
      <c r="R1247" s="198"/>
      <c r="S1247" s="198"/>
      <c r="T1247" s="199"/>
      <c r="AT1247" s="193" t="s">
        <v>266</v>
      </c>
      <c r="AU1247" s="193" t="s">
        <v>89</v>
      </c>
      <c r="AV1247" s="14" t="s">
        <v>89</v>
      </c>
      <c r="AW1247" s="14" t="s">
        <v>29</v>
      </c>
      <c r="AX1247" s="14" t="s">
        <v>82</v>
      </c>
      <c r="AY1247" s="193" t="s">
        <v>258</v>
      </c>
    </row>
    <row r="1248" spans="1:65" s="2" customFormat="1" ht="24" customHeight="1">
      <c r="A1248" s="33"/>
      <c r="B1248" s="169"/>
      <c r="C1248" s="170" t="s">
        <v>1804</v>
      </c>
      <c r="D1248" s="170" t="s">
        <v>260</v>
      </c>
      <c r="E1248" s="171" t="s">
        <v>1805</v>
      </c>
      <c r="F1248" s="172" t="s">
        <v>1806</v>
      </c>
      <c r="G1248" s="173" t="s">
        <v>263</v>
      </c>
      <c r="H1248" s="174">
        <v>10.199999999999999</v>
      </c>
      <c r="I1248" s="175"/>
      <c r="J1248" s="174">
        <f>ROUND(I1248*H1248,3)</f>
        <v>0</v>
      </c>
      <c r="K1248" s="176"/>
      <c r="L1248" s="34"/>
      <c r="M1248" s="177" t="s">
        <v>1</v>
      </c>
      <c r="N1248" s="178" t="s">
        <v>40</v>
      </c>
      <c r="O1248" s="59"/>
      <c r="P1248" s="179">
        <f>O1248*H1248</f>
        <v>0</v>
      </c>
      <c r="Q1248" s="179">
        <v>1.06E-3</v>
      </c>
      <c r="R1248" s="179">
        <f>Q1248*H1248</f>
        <v>1.0811999999999999E-2</v>
      </c>
      <c r="S1248" s="179">
        <v>0</v>
      </c>
      <c r="T1248" s="180">
        <f>S1248*H1248</f>
        <v>0</v>
      </c>
      <c r="U1248" s="33"/>
      <c r="V1248" s="33"/>
      <c r="W1248" s="33"/>
      <c r="X1248" s="33"/>
      <c r="Y1248" s="33"/>
      <c r="Z1248" s="33"/>
      <c r="AA1248" s="33"/>
      <c r="AB1248" s="33"/>
      <c r="AC1248" s="33"/>
      <c r="AD1248" s="33"/>
      <c r="AE1248" s="33"/>
      <c r="AR1248" s="181" t="s">
        <v>351</v>
      </c>
      <c r="AT1248" s="181" t="s">
        <v>260</v>
      </c>
      <c r="AU1248" s="181" t="s">
        <v>89</v>
      </c>
      <c r="AY1248" s="18" t="s">
        <v>258</v>
      </c>
      <c r="BE1248" s="182">
        <f>IF(N1248="základná",J1248,0)</f>
        <v>0</v>
      </c>
      <c r="BF1248" s="182">
        <f>IF(N1248="znížená",J1248,0)</f>
        <v>0</v>
      </c>
      <c r="BG1248" s="182">
        <f>IF(N1248="zákl. prenesená",J1248,0)</f>
        <v>0</v>
      </c>
      <c r="BH1248" s="182">
        <f>IF(N1248="zníž. prenesená",J1248,0)</f>
        <v>0</v>
      </c>
      <c r="BI1248" s="182">
        <f>IF(N1248="nulová",J1248,0)</f>
        <v>0</v>
      </c>
      <c r="BJ1248" s="18" t="s">
        <v>89</v>
      </c>
      <c r="BK1248" s="183">
        <f>ROUND(I1248*H1248,3)</f>
        <v>0</v>
      </c>
      <c r="BL1248" s="18" t="s">
        <v>351</v>
      </c>
      <c r="BM1248" s="181" t="s">
        <v>1807</v>
      </c>
    </row>
    <row r="1249" spans="1:65" s="13" customFormat="1" ht="11.25">
      <c r="B1249" s="184"/>
      <c r="D1249" s="185" t="s">
        <v>266</v>
      </c>
      <c r="E1249" s="186" t="s">
        <v>1</v>
      </c>
      <c r="F1249" s="187" t="s">
        <v>1592</v>
      </c>
      <c r="H1249" s="186" t="s">
        <v>1</v>
      </c>
      <c r="I1249" s="188"/>
      <c r="L1249" s="184"/>
      <c r="M1249" s="189"/>
      <c r="N1249" s="190"/>
      <c r="O1249" s="190"/>
      <c r="P1249" s="190"/>
      <c r="Q1249" s="190"/>
      <c r="R1249" s="190"/>
      <c r="S1249" s="190"/>
      <c r="T1249" s="191"/>
      <c r="AT1249" s="186" t="s">
        <v>266</v>
      </c>
      <c r="AU1249" s="186" t="s">
        <v>89</v>
      </c>
      <c r="AV1249" s="13" t="s">
        <v>82</v>
      </c>
      <c r="AW1249" s="13" t="s">
        <v>29</v>
      </c>
      <c r="AX1249" s="13" t="s">
        <v>74</v>
      </c>
      <c r="AY1249" s="186" t="s">
        <v>258</v>
      </c>
    </row>
    <row r="1250" spans="1:65" s="14" customFormat="1" ht="11.25">
      <c r="B1250" s="192"/>
      <c r="D1250" s="185" t="s">
        <v>266</v>
      </c>
      <c r="E1250" s="193" t="s">
        <v>1</v>
      </c>
      <c r="F1250" s="194" t="s">
        <v>1593</v>
      </c>
      <c r="H1250" s="195">
        <v>15.525</v>
      </c>
      <c r="I1250" s="196"/>
      <c r="L1250" s="192"/>
      <c r="M1250" s="197"/>
      <c r="N1250" s="198"/>
      <c r="O1250" s="198"/>
      <c r="P1250" s="198"/>
      <c r="Q1250" s="198"/>
      <c r="R1250" s="198"/>
      <c r="S1250" s="198"/>
      <c r="T1250" s="199"/>
      <c r="AT1250" s="193" t="s">
        <v>266</v>
      </c>
      <c r="AU1250" s="193" t="s">
        <v>89</v>
      </c>
      <c r="AV1250" s="14" t="s">
        <v>89</v>
      </c>
      <c r="AW1250" s="14" t="s">
        <v>29</v>
      </c>
      <c r="AX1250" s="14" t="s">
        <v>74</v>
      </c>
      <c r="AY1250" s="193" t="s">
        <v>258</v>
      </c>
    </row>
    <row r="1251" spans="1:65" s="14" customFormat="1" ht="11.25">
      <c r="B1251" s="192"/>
      <c r="D1251" s="185" t="s">
        <v>266</v>
      </c>
      <c r="E1251" s="193" t="s">
        <v>1</v>
      </c>
      <c r="F1251" s="194" t="s">
        <v>1594</v>
      </c>
      <c r="H1251" s="195">
        <v>-3.78</v>
      </c>
      <c r="I1251" s="196"/>
      <c r="L1251" s="192"/>
      <c r="M1251" s="197"/>
      <c r="N1251" s="198"/>
      <c r="O1251" s="198"/>
      <c r="P1251" s="198"/>
      <c r="Q1251" s="198"/>
      <c r="R1251" s="198"/>
      <c r="S1251" s="198"/>
      <c r="T1251" s="199"/>
      <c r="AT1251" s="193" t="s">
        <v>266</v>
      </c>
      <c r="AU1251" s="193" t="s">
        <v>89</v>
      </c>
      <c r="AV1251" s="14" t="s">
        <v>89</v>
      </c>
      <c r="AW1251" s="14" t="s">
        <v>29</v>
      </c>
      <c r="AX1251" s="14" t="s">
        <v>74</v>
      </c>
      <c r="AY1251" s="193" t="s">
        <v>258</v>
      </c>
    </row>
    <row r="1252" spans="1:65" s="14" customFormat="1" ht="11.25">
      <c r="B1252" s="192"/>
      <c r="D1252" s="185" t="s">
        <v>266</v>
      </c>
      <c r="E1252" s="193" t="s">
        <v>1</v>
      </c>
      <c r="F1252" s="194" t="s">
        <v>1595</v>
      </c>
      <c r="H1252" s="195">
        <v>-2.5299999999999998</v>
      </c>
      <c r="I1252" s="196"/>
      <c r="L1252" s="192"/>
      <c r="M1252" s="197"/>
      <c r="N1252" s="198"/>
      <c r="O1252" s="198"/>
      <c r="P1252" s="198"/>
      <c r="Q1252" s="198"/>
      <c r="R1252" s="198"/>
      <c r="S1252" s="198"/>
      <c r="T1252" s="199"/>
      <c r="AT1252" s="193" t="s">
        <v>266</v>
      </c>
      <c r="AU1252" s="193" t="s">
        <v>89</v>
      </c>
      <c r="AV1252" s="14" t="s">
        <v>89</v>
      </c>
      <c r="AW1252" s="14" t="s">
        <v>29</v>
      </c>
      <c r="AX1252" s="14" t="s">
        <v>74</v>
      </c>
      <c r="AY1252" s="193" t="s">
        <v>258</v>
      </c>
    </row>
    <row r="1253" spans="1:65" s="14" customFormat="1" ht="11.25">
      <c r="B1253" s="192"/>
      <c r="D1253" s="185" t="s">
        <v>266</v>
      </c>
      <c r="E1253" s="193" t="s">
        <v>1</v>
      </c>
      <c r="F1253" s="194" t="s">
        <v>1808</v>
      </c>
      <c r="H1253" s="195">
        <v>0.41499999999999998</v>
      </c>
      <c r="I1253" s="196"/>
      <c r="L1253" s="192"/>
      <c r="M1253" s="197"/>
      <c r="N1253" s="198"/>
      <c r="O1253" s="198"/>
      <c r="P1253" s="198"/>
      <c r="Q1253" s="198"/>
      <c r="R1253" s="198"/>
      <c r="S1253" s="198"/>
      <c r="T1253" s="199"/>
      <c r="AT1253" s="193" t="s">
        <v>266</v>
      </c>
      <c r="AU1253" s="193" t="s">
        <v>89</v>
      </c>
      <c r="AV1253" s="14" t="s">
        <v>89</v>
      </c>
      <c r="AW1253" s="14" t="s">
        <v>29</v>
      </c>
      <c r="AX1253" s="14" t="s">
        <v>74</v>
      </c>
      <c r="AY1253" s="193" t="s">
        <v>258</v>
      </c>
    </row>
    <row r="1254" spans="1:65" s="14" customFormat="1" ht="11.25">
      <c r="B1254" s="192"/>
      <c r="D1254" s="185" t="s">
        <v>266</v>
      </c>
      <c r="E1254" s="193" t="s">
        <v>1</v>
      </c>
      <c r="F1254" s="194" t="s">
        <v>1809</v>
      </c>
      <c r="H1254" s="195">
        <v>0.56999999999999995</v>
      </c>
      <c r="I1254" s="196"/>
      <c r="L1254" s="192"/>
      <c r="M1254" s="197"/>
      <c r="N1254" s="198"/>
      <c r="O1254" s="198"/>
      <c r="P1254" s="198"/>
      <c r="Q1254" s="198"/>
      <c r="R1254" s="198"/>
      <c r="S1254" s="198"/>
      <c r="T1254" s="199"/>
      <c r="AT1254" s="193" t="s">
        <v>266</v>
      </c>
      <c r="AU1254" s="193" t="s">
        <v>89</v>
      </c>
      <c r="AV1254" s="14" t="s">
        <v>89</v>
      </c>
      <c r="AW1254" s="14" t="s">
        <v>29</v>
      </c>
      <c r="AX1254" s="14" t="s">
        <v>74</v>
      </c>
      <c r="AY1254" s="193" t="s">
        <v>258</v>
      </c>
    </row>
    <row r="1255" spans="1:65" s="15" customFormat="1" ht="11.25">
      <c r="B1255" s="200"/>
      <c r="D1255" s="185" t="s">
        <v>266</v>
      </c>
      <c r="E1255" s="201" t="s">
        <v>158</v>
      </c>
      <c r="F1255" s="202" t="s">
        <v>280</v>
      </c>
      <c r="H1255" s="203">
        <v>10.199999999999999</v>
      </c>
      <c r="I1255" s="204"/>
      <c r="L1255" s="200"/>
      <c r="M1255" s="205"/>
      <c r="N1255" s="206"/>
      <c r="O1255" s="206"/>
      <c r="P1255" s="206"/>
      <c r="Q1255" s="206"/>
      <c r="R1255" s="206"/>
      <c r="S1255" s="206"/>
      <c r="T1255" s="207"/>
      <c r="AT1255" s="201" t="s">
        <v>266</v>
      </c>
      <c r="AU1255" s="201" t="s">
        <v>89</v>
      </c>
      <c r="AV1255" s="15" t="s">
        <v>264</v>
      </c>
      <c r="AW1255" s="15" t="s">
        <v>29</v>
      </c>
      <c r="AX1255" s="15" t="s">
        <v>82</v>
      </c>
      <c r="AY1255" s="201" t="s">
        <v>258</v>
      </c>
    </row>
    <row r="1256" spans="1:65" s="2" customFormat="1" ht="36" customHeight="1">
      <c r="A1256" s="33"/>
      <c r="B1256" s="169"/>
      <c r="C1256" s="208" t="s">
        <v>1810</v>
      </c>
      <c r="D1256" s="208" t="s">
        <v>394</v>
      </c>
      <c r="E1256" s="209" t="s">
        <v>1811</v>
      </c>
      <c r="F1256" s="210" t="s">
        <v>1812</v>
      </c>
      <c r="G1256" s="211" t="s">
        <v>263</v>
      </c>
      <c r="H1256" s="212">
        <v>21.216000000000001</v>
      </c>
      <c r="I1256" s="213"/>
      <c r="J1256" s="212">
        <f>ROUND(I1256*H1256,3)</f>
        <v>0</v>
      </c>
      <c r="K1256" s="214"/>
      <c r="L1256" s="215"/>
      <c r="M1256" s="216" t="s">
        <v>1</v>
      </c>
      <c r="N1256" s="217" t="s">
        <v>40</v>
      </c>
      <c r="O1256" s="59"/>
      <c r="P1256" s="179">
        <f>O1256*H1256</f>
        <v>0</v>
      </c>
      <c r="Q1256" s="179">
        <v>1.15E-2</v>
      </c>
      <c r="R1256" s="179">
        <f>Q1256*H1256</f>
        <v>0.24398400000000001</v>
      </c>
      <c r="S1256" s="179">
        <v>0</v>
      </c>
      <c r="T1256" s="180">
        <f>S1256*H1256</f>
        <v>0</v>
      </c>
      <c r="U1256" s="33"/>
      <c r="V1256" s="33"/>
      <c r="W1256" s="33"/>
      <c r="X1256" s="33"/>
      <c r="Y1256" s="33"/>
      <c r="Z1256" s="33"/>
      <c r="AA1256" s="33"/>
      <c r="AB1256" s="33"/>
      <c r="AC1256" s="33"/>
      <c r="AD1256" s="33"/>
      <c r="AE1256" s="33"/>
      <c r="AR1256" s="181" t="s">
        <v>445</v>
      </c>
      <c r="AT1256" s="181" t="s">
        <v>394</v>
      </c>
      <c r="AU1256" s="181" t="s">
        <v>89</v>
      </c>
      <c r="AY1256" s="18" t="s">
        <v>258</v>
      </c>
      <c r="BE1256" s="182">
        <f>IF(N1256="základná",J1256,0)</f>
        <v>0</v>
      </c>
      <c r="BF1256" s="182">
        <f>IF(N1256="znížená",J1256,0)</f>
        <v>0</v>
      </c>
      <c r="BG1256" s="182">
        <f>IF(N1256="zákl. prenesená",J1256,0)</f>
        <v>0</v>
      </c>
      <c r="BH1256" s="182">
        <f>IF(N1256="zníž. prenesená",J1256,0)</f>
        <v>0</v>
      </c>
      <c r="BI1256" s="182">
        <f>IF(N1256="nulová",J1256,0)</f>
        <v>0</v>
      </c>
      <c r="BJ1256" s="18" t="s">
        <v>89</v>
      </c>
      <c r="BK1256" s="183">
        <f>ROUND(I1256*H1256,3)</f>
        <v>0</v>
      </c>
      <c r="BL1256" s="18" t="s">
        <v>351</v>
      </c>
      <c r="BM1256" s="181" t="s">
        <v>1813</v>
      </c>
    </row>
    <row r="1257" spans="1:65" s="14" customFormat="1" ht="11.25">
      <c r="B1257" s="192"/>
      <c r="D1257" s="185" t="s">
        <v>266</v>
      </c>
      <c r="E1257" s="193" t="s">
        <v>1</v>
      </c>
      <c r="F1257" s="194" t="s">
        <v>1814</v>
      </c>
      <c r="H1257" s="195">
        <v>21.216000000000001</v>
      </c>
      <c r="I1257" s="196"/>
      <c r="L1257" s="192"/>
      <c r="M1257" s="197"/>
      <c r="N1257" s="198"/>
      <c r="O1257" s="198"/>
      <c r="P1257" s="198"/>
      <c r="Q1257" s="198"/>
      <c r="R1257" s="198"/>
      <c r="S1257" s="198"/>
      <c r="T1257" s="199"/>
      <c r="AT1257" s="193" t="s">
        <v>266</v>
      </c>
      <c r="AU1257" s="193" t="s">
        <v>89</v>
      </c>
      <c r="AV1257" s="14" t="s">
        <v>89</v>
      </c>
      <c r="AW1257" s="14" t="s">
        <v>29</v>
      </c>
      <c r="AX1257" s="14" t="s">
        <v>82</v>
      </c>
      <c r="AY1257" s="193" t="s">
        <v>258</v>
      </c>
    </row>
    <row r="1258" spans="1:65" s="2" customFormat="1" ht="36" customHeight="1">
      <c r="A1258" s="33"/>
      <c r="B1258" s="169"/>
      <c r="C1258" s="170" t="s">
        <v>1815</v>
      </c>
      <c r="D1258" s="170" t="s">
        <v>260</v>
      </c>
      <c r="E1258" s="171" t="s">
        <v>1816</v>
      </c>
      <c r="F1258" s="172" t="s">
        <v>1817</v>
      </c>
      <c r="G1258" s="173" t="s">
        <v>263</v>
      </c>
      <c r="H1258" s="174">
        <v>9.3680000000000003</v>
      </c>
      <c r="I1258" s="175"/>
      <c r="J1258" s="174">
        <f>ROUND(I1258*H1258,3)</f>
        <v>0</v>
      </c>
      <c r="K1258" s="176"/>
      <c r="L1258" s="34"/>
      <c r="M1258" s="177" t="s">
        <v>1</v>
      </c>
      <c r="N1258" s="178" t="s">
        <v>40</v>
      </c>
      <c r="O1258" s="59"/>
      <c r="P1258" s="179">
        <f>O1258*H1258</f>
        <v>0</v>
      </c>
      <c r="Q1258" s="179">
        <v>1.197E-2</v>
      </c>
      <c r="R1258" s="179">
        <f>Q1258*H1258</f>
        <v>0.11213496000000001</v>
      </c>
      <c r="S1258" s="179">
        <v>0</v>
      </c>
      <c r="T1258" s="180">
        <f>S1258*H1258</f>
        <v>0</v>
      </c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R1258" s="181" t="s">
        <v>351</v>
      </c>
      <c r="AT1258" s="181" t="s">
        <v>260</v>
      </c>
      <c r="AU1258" s="181" t="s">
        <v>89</v>
      </c>
      <c r="AY1258" s="18" t="s">
        <v>258</v>
      </c>
      <c r="BE1258" s="182">
        <f>IF(N1258="základná",J1258,0)</f>
        <v>0</v>
      </c>
      <c r="BF1258" s="182">
        <f>IF(N1258="znížená",J1258,0)</f>
        <v>0</v>
      </c>
      <c r="BG1258" s="182">
        <f>IF(N1258="zákl. prenesená",J1258,0)</f>
        <v>0</v>
      </c>
      <c r="BH1258" s="182">
        <f>IF(N1258="zníž. prenesená",J1258,0)</f>
        <v>0</v>
      </c>
      <c r="BI1258" s="182">
        <f>IF(N1258="nulová",J1258,0)</f>
        <v>0</v>
      </c>
      <c r="BJ1258" s="18" t="s">
        <v>89</v>
      </c>
      <c r="BK1258" s="183">
        <f>ROUND(I1258*H1258,3)</f>
        <v>0</v>
      </c>
      <c r="BL1258" s="18" t="s">
        <v>351</v>
      </c>
      <c r="BM1258" s="181" t="s">
        <v>1818</v>
      </c>
    </row>
    <row r="1259" spans="1:65" s="13" customFormat="1" ht="11.25">
      <c r="B1259" s="184"/>
      <c r="D1259" s="185" t="s">
        <v>266</v>
      </c>
      <c r="E1259" s="186" t="s">
        <v>1</v>
      </c>
      <c r="F1259" s="187" t="s">
        <v>1819</v>
      </c>
      <c r="H1259" s="186" t="s">
        <v>1</v>
      </c>
      <c r="I1259" s="188"/>
      <c r="L1259" s="184"/>
      <c r="M1259" s="189"/>
      <c r="N1259" s="190"/>
      <c r="O1259" s="190"/>
      <c r="P1259" s="190"/>
      <c r="Q1259" s="190"/>
      <c r="R1259" s="190"/>
      <c r="S1259" s="190"/>
      <c r="T1259" s="191"/>
      <c r="AT1259" s="186" t="s">
        <v>266</v>
      </c>
      <c r="AU1259" s="186" t="s">
        <v>89</v>
      </c>
      <c r="AV1259" s="13" t="s">
        <v>82</v>
      </c>
      <c r="AW1259" s="13" t="s">
        <v>29</v>
      </c>
      <c r="AX1259" s="13" t="s">
        <v>74</v>
      </c>
      <c r="AY1259" s="186" t="s">
        <v>258</v>
      </c>
    </row>
    <row r="1260" spans="1:65" s="14" customFormat="1" ht="11.25">
      <c r="B1260" s="192"/>
      <c r="D1260" s="185" t="s">
        <v>266</v>
      </c>
      <c r="E1260" s="193" t="s">
        <v>1</v>
      </c>
      <c r="F1260" s="194" t="s">
        <v>1820</v>
      </c>
      <c r="H1260" s="195">
        <v>5.2640000000000002</v>
      </c>
      <c r="I1260" s="196"/>
      <c r="L1260" s="192"/>
      <c r="M1260" s="197"/>
      <c r="N1260" s="198"/>
      <c r="O1260" s="198"/>
      <c r="P1260" s="198"/>
      <c r="Q1260" s="198"/>
      <c r="R1260" s="198"/>
      <c r="S1260" s="198"/>
      <c r="T1260" s="199"/>
      <c r="AT1260" s="193" t="s">
        <v>266</v>
      </c>
      <c r="AU1260" s="193" t="s">
        <v>89</v>
      </c>
      <c r="AV1260" s="14" t="s">
        <v>89</v>
      </c>
      <c r="AW1260" s="14" t="s">
        <v>29</v>
      </c>
      <c r="AX1260" s="14" t="s">
        <v>74</v>
      </c>
      <c r="AY1260" s="193" t="s">
        <v>258</v>
      </c>
    </row>
    <row r="1261" spans="1:65" s="14" customFormat="1" ht="11.25">
      <c r="B1261" s="192"/>
      <c r="D1261" s="185" t="s">
        <v>266</v>
      </c>
      <c r="E1261" s="193" t="s">
        <v>1</v>
      </c>
      <c r="F1261" s="194" t="s">
        <v>1821</v>
      </c>
      <c r="H1261" s="195">
        <v>2.504</v>
      </c>
      <c r="I1261" s="196"/>
      <c r="L1261" s="192"/>
      <c r="M1261" s="197"/>
      <c r="N1261" s="198"/>
      <c r="O1261" s="198"/>
      <c r="P1261" s="198"/>
      <c r="Q1261" s="198"/>
      <c r="R1261" s="198"/>
      <c r="S1261" s="198"/>
      <c r="T1261" s="199"/>
      <c r="AT1261" s="193" t="s">
        <v>266</v>
      </c>
      <c r="AU1261" s="193" t="s">
        <v>89</v>
      </c>
      <c r="AV1261" s="14" t="s">
        <v>89</v>
      </c>
      <c r="AW1261" s="14" t="s">
        <v>29</v>
      </c>
      <c r="AX1261" s="14" t="s">
        <v>74</v>
      </c>
      <c r="AY1261" s="193" t="s">
        <v>258</v>
      </c>
    </row>
    <row r="1262" spans="1:65" s="14" customFormat="1" ht="11.25">
      <c r="B1262" s="192"/>
      <c r="D1262" s="185" t="s">
        <v>266</v>
      </c>
      <c r="E1262" s="193" t="s">
        <v>1</v>
      </c>
      <c r="F1262" s="194" t="s">
        <v>1822</v>
      </c>
      <c r="H1262" s="195">
        <v>1.6</v>
      </c>
      <c r="I1262" s="196"/>
      <c r="L1262" s="192"/>
      <c r="M1262" s="197"/>
      <c r="N1262" s="198"/>
      <c r="O1262" s="198"/>
      <c r="P1262" s="198"/>
      <c r="Q1262" s="198"/>
      <c r="R1262" s="198"/>
      <c r="S1262" s="198"/>
      <c r="T1262" s="199"/>
      <c r="AT1262" s="193" t="s">
        <v>266</v>
      </c>
      <c r="AU1262" s="193" t="s">
        <v>89</v>
      </c>
      <c r="AV1262" s="14" t="s">
        <v>89</v>
      </c>
      <c r="AW1262" s="14" t="s">
        <v>29</v>
      </c>
      <c r="AX1262" s="14" t="s">
        <v>74</v>
      </c>
      <c r="AY1262" s="193" t="s">
        <v>258</v>
      </c>
    </row>
    <row r="1263" spans="1:65" s="15" customFormat="1" ht="11.25">
      <c r="B1263" s="200"/>
      <c r="D1263" s="185" t="s">
        <v>266</v>
      </c>
      <c r="E1263" s="201" t="s">
        <v>1</v>
      </c>
      <c r="F1263" s="202" t="s">
        <v>280</v>
      </c>
      <c r="H1263" s="203">
        <v>9.3680000000000003</v>
      </c>
      <c r="I1263" s="204"/>
      <c r="L1263" s="200"/>
      <c r="M1263" s="205"/>
      <c r="N1263" s="206"/>
      <c r="O1263" s="206"/>
      <c r="P1263" s="206"/>
      <c r="Q1263" s="206"/>
      <c r="R1263" s="206"/>
      <c r="S1263" s="206"/>
      <c r="T1263" s="207"/>
      <c r="AT1263" s="201" t="s">
        <v>266</v>
      </c>
      <c r="AU1263" s="201" t="s">
        <v>89</v>
      </c>
      <c r="AV1263" s="15" t="s">
        <v>264</v>
      </c>
      <c r="AW1263" s="15" t="s">
        <v>29</v>
      </c>
      <c r="AX1263" s="15" t="s">
        <v>82</v>
      </c>
      <c r="AY1263" s="201" t="s">
        <v>258</v>
      </c>
    </row>
    <row r="1264" spans="1:65" s="2" customFormat="1" ht="24" customHeight="1">
      <c r="A1264" s="33"/>
      <c r="B1264" s="169"/>
      <c r="C1264" s="170" t="s">
        <v>1823</v>
      </c>
      <c r="D1264" s="170" t="s">
        <v>260</v>
      </c>
      <c r="E1264" s="171" t="s">
        <v>1824</v>
      </c>
      <c r="F1264" s="172" t="s">
        <v>1825</v>
      </c>
      <c r="G1264" s="173" t="s">
        <v>263</v>
      </c>
      <c r="H1264" s="174">
        <v>34.93</v>
      </c>
      <c r="I1264" s="175"/>
      <c r="J1264" s="174">
        <f>ROUND(I1264*H1264,3)</f>
        <v>0</v>
      </c>
      <c r="K1264" s="176"/>
      <c r="L1264" s="34"/>
      <c r="M1264" s="177" t="s">
        <v>1</v>
      </c>
      <c r="N1264" s="178" t="s">
        <v>40</v>
      </c>
      <c r="O1264" s="59"/>
      <c r="P1264" s="179">
        <f>O1264*H1264</f>
        <v>0</v>
      </c>
      <c r="Q1264" s="179">
        <v>1.189E-2</v>
      </c>
      <c r="R1264" s="179">
        <f>Q1264*H1264</f>
        <v>0.41531769999999996</v>
      </c>
      <c r="S1264" s="179">
        <v>0</v>
      </c>
      <c r="T1264" s="180">
        <f>S1264*H1264</f>
        <v>0</v>
      </c>
      <c r="U1264" s="33"/>
      <c r="V1264" s="33"/>
      <c r="W1264" s="33"/>
      <c r="X1264" s="33"/>
      <c r="Y1264" s="33"/>
      <c r="Z1264" s="33"/>
      <c r="AA1264" s="33"/>
      <c r="AB1264" s="33"/>
      <c r="AC1264" s="33"/>
      <c r="AD1264" s="33"/>
      <c r="AE1264" s="33"/>
      <c r="AR1264" s="181" t="s">
        <v>351</v>
      </c>
      <c r="AT1264" s="181" t="s">
        <v>260</v>
      </c>
      <c r="AU1264" s="181" t="s">
        <v>89</v>
      </c>
      <c r="AY1264" s="18" t="s">
        <v>258</v>
      </c>
      <c r="BE1264" s="182">
        <f>IF(N1264="základná",J1264,0)</f>
        <v>0</v>
      </c>
      <c r="BF1264" s="182">
        <f>IF(N1264="znížená",J1264,0)</f>
        <v>0</v>
      </c>
      <c r="BG1264" s="182">
        <f>IF(N1264="zákl. prenesená",J1264,0)</f>
        <v>0</v>
      </c>
      <c r="BH1264" s="182">
        <f>IF(N1264="zníž. prenesená",J1264,0)</f>
        <v>0</v>
      </c>
      <c r="BI1264" s="182">
        <f>IF(N1264="nulová",J1264,0)</f>
        <v>0</v>
      </c>
      <c r="BJ1264" s="18" t="s">
        <v>89</v>
      </c>
      <c r="BK1264" s="183">
        <f>ROUND(I1264*H1264,3)</f>
        <v>0</v>
      </c>
      <c r="BL1264" s="18" t="s">
        <v>351</v>
      </c>
      <c r="BM1264" s="181" t="s">
        <v>1826</v>
      </c>
    </row>
    <row r="1265" spans="1:65" s="13" customFormat="1" ht="11.25">
      <c r="B1265" s="184"/>
      <c r="D1265" s="185" t="s">
        <v>266</v>
      </c>
      <c r="E1265" s="186" t="s">
        <v>1</v>
      </c>
      <c r="F1265" s="187" t="s">
        <v>1827</v>
      </c>
      <c r="H1265" s="186" t="s">
        <v>1</v>
      </c>
      <c r="I1265" s="188"/>
      <c r="L1265" s="184"/>
      <c r="M1265" s="189"/>
      <c r="N1265" s="190"/>
      <c r="O1265" s="190"/>
      <c r="P1265" s="190"/>
      <c r="Q1265" s="190"/>
      <c r="R1265" s="190"/>
      <c r="S1265" s="190"/>
      <c r="T1265" s="191"/>
      <c r="AT1265" s="186" t="s">
        <v>266</v>
      </c>
      <c r="AU1265" s="186" t="s">
        <v>89</v>
      </c>
      <c r="AV1265" s="13" t="s">
        <v>82</v>
      </c>
      <c r="AW1265" s="13" t="s">
        <v>29</v>
      </c>
      <c r="AX1265" s="13" t="s">
        <v>74</v>
      </c>
      <c r="AY1265" s="186" t="s">
        <v>258</v>
      </c>
    </row>
    <row r="1266" spans="1:65" s="14" customFormat="1" ht="11.25">
      <c r="B1266" s="192"/>
      <c r="D1266" s="185" t="s">
        <v>266</v>
      </c>
      <c r="E1266" s="193" t="s">
        <v>1</v>
      </c>
      <c r="F1266" s="194" t="s">
        <v>1828</v>
      </c>
      <c r="H1266" s="195">
        <v>4.92</v>
      </c>
      <c r="I1266" s="196"/>
      <c r="L1266" s="192"/>
      <c r="M1266" s="197"/>
      <c r="N1266" s="198"/>
      <c r="O1266" s="198"/>
      <c r="P1266" s="198"/>
      <c r="Q1266" s="198"/>
      <c r="R1266" s="198"/>
      <c r="S1266" s="198"/>
      <c r="T1266" s="199"/>
      <c r="AT1266" s="193" t="s">
        <v>266</v>
      </c>
      <c r="AU1266" s="193" t="s">
        <v>89</v>
      </c>
      <c r="AV1266" s="14" t="s">
        <v>89</v>
      </c>
      <c r="AW1266" s="14" t="s">
        <v>29</v>
      </c>
      <c r="AX1266" s="14" t="s">
        <v>74</v>
      </c>
      <c r="AY1266" s="193" t="s">
        <v>258</v>
      </c>
    </row>
    <row r="1267" spans="1:65" s="14" customFormat="1" ht="11.25">
      <c r="B1267" s="192"/>
      <c r="D1267" s="185" t="s">
        <v>266</v>
      </c>
      <c r="E1267" s="193" t="s">
        <v>1</v>
      </c>
      <c r="F1267" s="194" t="s">
        <v>1829</v>
      </c>
      <c r="H1267" s="195">
        <v>8.9700000000000006</v>
      </c>
      <c r="I1267" s="196"/>
      <c r="L1267" s="192"/>
      <c r="M1267" s="197"/>
      <c r="N1267" s="198"/>
      <c r="O1267" s="198"/>
      <c r="P1267" s="198"/>
      <c r="Q1267" s="198"/>
      <c r="R1267" s="198"/>
      <c r="S1267" s="198"/>
      <c r="T1267" s="199"/>
      <c r="AT1267" s="193" t="s">
        <v>266</v>
      </c>
      <c r="AU1267" s="193" t="s">
        <v>89</v>
      </c>
      <c r="AV1267" s="14" t="s">
        <v>89</v>
      </c>
      <c r="AW1267" s="14" t="s">
        <v>29</v>
      </c>
      <c r="AX1267" s="14" t="s">
        <v>74</v>
      </c>
      <c r="AY1267" s="193" t="s">
        <v>258</v>
      </c>
    </row>
    <row r="1268" spans="1:65" s="14" customFormat="1" ht="11.25">
      <c r="B1268" s="192"/>
      <c r="D1268" s="185" t="s">
        <v>266</v>
      </c>
      <c r="E1268" s="193" t="s">
        <v>1</v>
      </c>
      <c r="F1268" s="194" t="s">
        <v>1830</v>
      </c>
      <c r="H1268" s="195">
        <v>7.43</v>
      </c>
      <c r="I1268" s="196"/>
      <c r="L1268" s="192"/>
      <c r="M1268" s="197"/>
      <c r="N1268" s="198"/>
      <c r="O1268" s="198"/>
      <c r="P1268" s="198"/>
      <c r="Q1268" s="198"/>
      <c r="R1268" s="198"/>
      <c r="S1268" s="198"/>
      <c r="T1268" s="199"/>
      <c r="AT1268" s="193" t="s">
        <v>266</v>
      </c>
      <c r="AU1268" s="193" t="s">
        <v>89</v>
      </c>
      <c r="AV1268" s="14" t="s">
        <v>89</v>
      </c>
      <c r="AW1268" s="14" t="s">
        <v>29</v>
      </c>
      <c r="AX1268" s="14" t="s">
        <v>74</v>
      </c>
      <c r="AY1268" s="193" t="s">
        <v>258</v>
      </c>
    </row>
    <row r="1269" spans="1:65" s="14" customFormat="1" ht="11.25">
      <c r="B1269" s="192"/>
      <c r="D1269" s="185" t="s">
        <v>266</v>
      </c>
      <c r="E1269" s="193" t="s">
        <v>1</v>
      </c>
      <c r="F1269" s="194" t="s">
        <v>1831</v>
      </c>
      <c r="H1269" s="195">
        <v>13.61</v>
      </c>
      <c r="I1269" s="196"/>
      <c r="L1269" s="192"/>
      <c r="M1269" s="197"/>
      <c r="N1269" s="198"/>
      <c r="O1269" s="198"/>
      <c r="P1269" s="198"/>
      <c r="Q1269" s="198"/>
      <c r="R1269" s="198"/>
      <c r="S1269" s="198"/>
      <c r="T1269" s="199"/>
      <c r="AT1269" s="193" t="s">
        <v>266</v>
      </c>
      <c r="AU1269" s="193" t="s">
        <v>89</v>
      </c>
      <c r="AV1269" s="14" t="s">
        <v>89</v>
      </c>
      <c r="AW1269" s="14" t="s">
        <v>29</v>
      </c>
      <c r="AX1269" s="14" t="s">
        <v>74</v>
      </c>
      <c r="AY1269" s="193" t="s">
        <v>258</v>
      </c>
    </row>
    <row r="1270" spans="1:65" s="15" customFormat="1" ht="11.25">
      <c r="B1270" s="200"/>
      <c r="D1270" s="185" t="s">
        <v>266</v>
      </c>
      <c r="E1270" s="201" t="s">
        <v>160</v>
      </c>
      <c r="F1270" s="202" t="s">
        <v>280</v>
      </c>
      <c r="H1270" s="203">
        <v>34.93</v>
      </c>
      <c r="I1270" s="204"/>
      <c r="L1270" s="200"/>
      <c r="M1270" s="205"/>
      <c r="N1270" s="206"/>
      <c r="O1270" s="206"/>
      <c r="P1270" s="206"/>
      <c r="Q1270" s="206"/>
      <c r="R1270" s="206"/>
      <c r="S1270" s="206"/>
      <c r="T1270" s="207"/>
      <c r="AT1270" s="201" t="s">
        <v>266</v>
      </c>
      <c r="AU1270" s="201" t="s">
        <v>89</v>
      </c>
      <c r="AV1270" s="15" t="s">
        <v>264</v>
      </c>
      <c r="AW1270" s="15" t="s">
        <v>29</v>
      </c>
      <c r="AX1270" s="15" t="s">
        <v>82</v>
      </c>
      <c r="AY1270" s="201" t="s">
        <v>258</v>
      </c>
    </row>
    <row r="1271" spans="1:65" s="2" customFormat="1" ht="24" customHeight="1">
      <c r="A1271" s="33"/>
      <c r="B1271" s="169"/>
      <c r="C1271" s="170" t="s">
        <v>1832</v>
      </c>
      <c r="D1271" s="170" t="s">
        <v>260</v>
      </c>
      <c r="E1271" s="171" t="s">
        <v>1833</v>
      </c>
      <c r="F1271" s="172" t="s">
        <v>1834</v>
      </c>
      <c r="G1271" s="173" t="s">
        <v>263</v>
      </c>
      <c r="H1271" s="174">
        <v>4.5599999999999996</v>
      </c>
      <c r="I1271" s="175"/>
      <c r="J1271" s="174">
        <f>ROUND(I1271*H1271,3)</f>
        <v>0</v>
      </c>
      <c r="K1271" s="176"/>
      <c r="L1271" s="34"/>
      <c r="M1271" s="177" t="s">
        <v>1</v>
      </c>
      <c r="N1271" s="178" t="s">
        <v>40</v>
      </c>
      <c r="O1271" s="59"/>
      <c r="P1271" s="179">
        <f>O1271*H1271</f>
        <v>0</v>
      </c>
      <c r="Q1271" s="179">
        <v>1.2200000000000001E-2</v>
      </c>
      <c r="R1271" s="179">
        <f>Q1271*H1271</f>
        <v>5.5632000000000001E-2</v>
      </c>
      <c r="S1271" s="179">
        <v>0</v>
      </c>
      <c r="T1271" s="180">
        <f>S1271*H1271</f>
        <v>0</v>
      </c>
      <c r="U1271" s="33"/>
      <c r="V1271" s="33"/>
      <c r="W1271" s="33"/>
      <c r="X1271" s="33"/>
      <c r="Y1271" s="33"/>
      <c r="Z1271" s="33"/>
      <c r="AA1271" s="33"/>
      <c r="AB1271" s="33"/>
      <c r="AC1271" s="33"/>
      <c r="AD1271" s="33"/>
      <c r="AE1271" s="33"/>
      <c r="AR1271" s="181" t="s">
        <v>351</v>
      </c>
      <c r="AT1271" s="181" t="s">
        <v>260</v>
      </c>
      <c r="AU1271" s="181" t="s">
        <v>89</v>
      </c>
      <c r="AY1271" s="18" t="s">
        <v>258</v>
      </c>
      <c r="BE1271" s="182">
        <f>IF(N1271="základná",J1271,0)</f>
        <v>0</v>
      </c>
      <c r="BF1271" s="182">
        <f>IF(N1271="znížená",J1271,0)</f>
        <v>0</v>
      </c>
      <c r="BG1271" s="182">
        <f>IF(N1271="zákl. prenesená",J1271,0)</f>
        <v>0</v>
      </c>
      <c r="BH1271" s="182">
        <f>IF(N1271="zníž. prenesená",J1271,0)</f>
        <v>0</v>
      </c>
      <c r="BI1271" s="182">
        <f>IF(N1271="nulová",J1271,0)</f>
        <v>0</v>
      </c>
      <c r="BJ1271" s="18" t="s">
        <v>89</v>
      </c>
      <c r="BK1271" s="183">
        <f>ROUND(I1271*H1271,3)</f>
        <v>0</v>
      </c>
      <c r="BL1271" s="18" t="s">
        <v>351</v>
      </c>
      <c r="BM1271" s="181" t="s">
        <v>1835</v>
      </c>
    </row>
    <row r="1272" spans="1:65" s="13" customFormat="1" ht="11.25">
      <c r="B1272" s="184"/>
      <c r="D1272" s="185" t="s">
        <v>266</v>
      </c>
      <c r="E1272" s="186" t="s">
        <v>1</v>
      </c>
      <c r="F1272" s="187" t="s">
        <v>1836</v>
      </c>
      <c r="H1272" s="186" t="s">
        <v>1</v>
      </c>
      <c r="I1272" s="188"/>
      <c r="L1272" s="184"/>
      <c r="M1272" s="189"/>
      <c r="N1272" s="190"/>
      <c r="O1272" s="190"/>
      <c r="P1272" s="190"/>
      <c r="Q1272" s="190"/>
      <c r="R1272" s="190"/>
      <c r="S1272" s="190"/>
      <c r="T1272" s="191"/>
      <c r="AT1272" s="186" t="s">
        <v>266</v>
      </c>
      <c r="AU1272" s="186" t="s">
        <v>89</v>
      </c>
      <c r="AV1272" s="13" t="s">
        <v>82</v>
      </c>
      <c r="AW1272" s="13" t="s">
        <v>29</v>
      </c>
      <c r="AX1272" s="13" t="s">
        <v>74</v>
      </c>
      <c r="AY1272" s="186" t="s">
        <v>258</v>
      </c>
    </row>
    <row r="1273" spans="1:65" s="14" customFormat="1" ht="11.25">
      <c r="B1273" s="192"/>
      <c r="D1273" s="185" t="s">
        <v>266</v>
      </c>
      <c r="E1273" s="193" t="s">
        <v>1</v>
      </c>
      <c r="F1273" s="194" t="s">
        <v>1837</v>
      </c>
      <c r="H1273" s="195">
        <v>4.5599999999999996</v>
      </c>
      <c r="I1273" s="196"/>
      <c r="L1273" s="192"/>
      <c r="M1273" s="197"/>
      <c r="N1273" s="198"/>
      <c r="O1273" s="198"/>
      <c r="P1273" s="198"/>
      <c r="Q1273" s="198"/>
      <c r="R1273" s="198"/>
      <c r="S1273" s="198"/>
      <c r="T1273" s="199"/>
      <c r="AT1273" s="193" t="s">
        <v>266</v>
      </c>
      <c r="AU1273" s="193" t="s">
        <v>89</v>
      </c>
      <c r="AV1273" s="14" t="s">
        <v>89</v>
      </c>
      <c r="AW1273" s="14" t="s">
        <v>29</v>
      </c>
      <c r="AX1273" s="14" t="s">
        <v>74</v>
      </c>
      <c r="AY1273" s="193" t="s">
        <v>258</v>
      </c>
    </row>
    <row r="1274" spans="1:65" s="16" customFormat="1" ht="11.25">
      <c r="B1274" s="218"/>
      <c r="D1274" s="185" t="s">
        <v>266</v>
      </c>
      <c r="E1274" s="219" t="s">
        <v>162</v>
      </c>
      <c r="F1274" s="220" t="s">
        <v>665</v>
      </c>
      <c r="H1274" s="221">
        <v>4.5599999999999996</v>
      </c>
      <c r="I1274" s="222"/>
      <c r="L1274" s="218"/>
      <c r="M1274" s="223"/>
      <c r="N1274" s="224"/>
      <c r="O1274" s="224"/>
      <c r="P1274" s="224"/>
      <c r="Q1274" s="224"/>
      <c r="R1274" s="224"/>
      <c r="S1274" s="224"/>
      <c r="T1274" s="225"/>
      <c r="AT1274" s="219" t="s">
        <v>266</v>
      </c>
      <c r="AU1274" s="219" t="s">
        <v>89</v>
      </c>
      <c r="AV1274" s="16" t="s">
        <v>272</v>
      </c>
      <c r="AW1274" s="16" t="s">
        <v>29</v>
      </c>
      <c r="AX1274" s="16" t="s">
        <v>82</v>
      </c>
      <c r="AY1274" s="219" t="s">
        <v>258</v>
      </c>
    </row>
    <row r="1275" spans="1:65" s="2" customFormat="1" ht="24" customHeight="1">
      <c r="A1275" s="33"/>
      <c r="B1275" s="169"/>
      <c r="C1275" s="170" t="s">
        <v>1838</v>
      </c>
      <c r="D1275" s="170" t="s">
        <v>260</v>
      </c>
      <c r="E1275" s="171" t="s">
        <v>1839</v>
      </c>
      <c r="F1275" s="172" t="s">
        <v>1840</v>
      </c>
      <c r="G1275" s="173" t="s">
        <v>263</v>
      </c>
      <c r="H1275" s="174">
        <v>18.283999999999999</v>
      </c>
      <c r="I1275" s="175"/>
      <c r="J1275" s="174">
        <f>ROUND(I1275*H1275,3)</f>
        <v>0</v>
      </c>
      <c r="K1275" s="176"/>
      <c r="L1275" s="34"/>
      <c r="M1275" s="177" t="s">
        <v>1</v>
      </c>
      <c r="N1275" s="178" t="s">
        <v>40</v>
      </c>
      <c r="O1275" s="59"/>
      <c r="P1275" s="179">
        <f>O1275*H1275</f>
        <v>0</v>
      </c>
      <c r="Q1275" s="179">
        <v>1.1339999999999999E-2</v>
      </c>
      <c r="R1275" s="179">
        <f>Q1275*H1275</f>
        <v>0.20734055999999998</v>
      </c>
      <c r="S1275" s="179">
        <v>0</v>
      </c>
      <c r="T1275" s="180">
        <f>S1275*H1275</f>
        <v>0</v>
      </c>
      <c r="U1275" s="33"/>
      <c r="V1275" s="33"/>
      <c r="W1275" s="33"/>
      <c r="X1275" s="33"/>
      <c r="Y1275" s="33"/>
      <c r="Z1275" s="33"/>
      <c r="AA1275" s="33"/>
      <c r="AB1275" s="33"/>
      <c r="AC1275" s="33"/>
      <c r="AD1275" s="33"/>
      <c r="AE1275" s="33"/>
      <c r="AR1275" s="181" t="s">
        <v>351</v>
      </c>
      <c r="AT1275" s="181" t="s">
        <v>260</v>
      </c>
      <c r="AU1275" s="181" t="s">
        <v>89</v>
      </c>
      <c r="AY1275" s="18" t="s">
        <v>258</v>
      </c>
      <c r="BE1275" s="182">
        <f>IF(N1275="základná",J1275,0)</f>
        <v>0</v>
      </c>
      <c r="BF1275" s="182">
        <f>IF(N1275="znížená",J1275,0)</f>
        <v>0</v>
      </c>
      <c r="BG1275" s="182">
        <f>IF(N1275="zákl. prenesená",J1275,0)</f>
        <v>0</v>
      </c>
      <c r="BH1275" s="182">
        <f>IF(N1275="zníž. prenesená",J1275,0)</f>
        <v>0</v>
      </c>
      <c r="BI1275" s="182">
        <f>IF(N1275="nulová",J1275,0)</f>
        <v>0</v>
      </c>
      <c r="BJ1275" s="18" t="s">
        <v>89</v>
      </c>
      <c r="BK1275" s="183">
        <f>ROUND(I1275*H1275,3)</f>
        <v>0</v>
      </c>
      <c r="BL1275" s="18" t="s">
        <v>351</v>
      </c>
      <c r="BM1275" s="181" t="s">
        <v>1841</v>
      </c>
    </row>
    <row r="1276" spans="1:65" s="14" customFormat="1" ht="11.25">
      <c r="B1276" s="192"/>
      <c r="D1276" s="185" t="s">
        <v>266</v>
      </c>
      <c r="E1276" s="193" t="s">
        <v>1</v>
      </c>
      <c r="F1276" s="194" t="s">
        <v>116</v>
      </c>
      <c r="H1276" s="195">
        <v>8.5399999999999991</v>
      </c>
      <c r="I1276" s="196"/>
      <c r="L1276" s="192"/>
      <c r="M1276" s="197"/>
      <c r="N1276" s="198"/>
      <c r="O1276" s="198"/>
      <c r="P1276" s="198"/>
      <c r="Q1276" s="198"/>
      <c r="R1276" s="198"/>
      <c r="S1276" s="198"/>
      <c r="T1276" s="199"/>
      <c r="AT1276" s="193" t="s">
        <v>266</v>
      </c>
      <c r="AU1276" s="193" t="s">
        <v>89</v>
      </c>
      <c r="AV1276" s="14" t="s">
        <v>89</v>
      </c>
      <c r="AW1276" s="14" t="s">
        <v>29</v>
      </c>
      <c r="AX1276" s="14" t="s">
        <v>74</v>
      </c>
      <c r="AY1276" s="193" t="s">
        <v>258</v>
      </c>
    </row>
    <row r="1277" spans="1:65" s="14" customFormat="1" ht="11.25">
      <c r="B1277" s="192"/>
      <c r="D1277" s="185" t="s">
        <v>266</v>
      </c>
      <c r="E1277" s="193" t="s">
        <v>1</v>
      </c>
      <c r="F1277" s="194" t="s">
        <v>118</v>
      </c>
      <c r="H1277" s="195">
        <v>8.27</v>
      </c>
      <c r="I1277" s="196"/>
      <c r="L1277" s="192"/>
      <c r="M1277" s="197"/>
      <c r="N1277" s="198"/>
      <c r="O1277" s="198"/>
      <c r="P1277" s="198"/>
      <c r="Q1277" s="198"/>
      <c r="R1277" s="198"/>
      <c r="S1277" s="198"/>
      <c r="T1277" s="199"/>
      <c r="AT1277" s="193" t="s">
        <v>266</v>
      </c>
      <c r="AU1277" s="193" t="s">
        <v>89</v>
      </c>
      <c r="AV1277" s="14" t="s">
        <v>89</v>
      </c>
      <c r="AW1277" s="14" t="s">
        <v>29</v>
      </c>
      <c r="AX1277" s="14" t="s">
        <v>74</v>
      </c>
      <c r="AY1277" s="193" t="s">
        <v>258</v>
      </c>
    </row>
    <row r="1278" spans="1:65" s="14" customFormat="1" ht="11.25">
      <c r="B1278" s="192"/>
      <c r="D1278" s="185" t="s">
        <v>266</v>
      </c>
      <c r="E1278" s="193" t="s">
        <v>1</v>
      </c>
      <c r="F1278" s="194" t="s">
        <v>1842</v>
      </c>
      <c r="H1278" s="195">
        <v>0.66600000000000004</v>
      </c>
      <c r="I1278" s="196"/>
      <c r="L1278" s="192"/>
      <c r="M1278" s="197"/>
      <c r="N1278" s="198"/>
      <c r="O1278" s="198"/>
      <c r="P1278" s="198"/>
      <c r="Q1278" s="198"/>
      <c r="R1278" s="198"/>
      <c r="S1278" s="198"/>
      <c r="T1278" s="199"/>
      <c r="AT1278" s="193" t="s">
        <v>266</v>
      </c>
      <c r="AU1278" s="193" t="s">
        <v>89</v>
      </c>
      <c r="AV1278" s="14" t="s">
        <v>89</v>
      </c>
      <c r="AW1278" s="14" t="s">
        <v>29</v>
      </c>
      <c r="AX1278" s="14" t="s">
        <v>74</v>
      </c>
      <c r="AY1278" s="193" t="s">
        <v>258</v>
      </c>
    </row>
    <row r="1279" spans="1:65" s="14" customFormat="1" ht="11.25">
      <c r="B1279" s="192"/>
      <c r="D1279" s="185" t="s">
        <v>266</v>
      </c>
      <c r="E1279" s="193" t="s">
        <v>1</v>
      </c>
      <c r="F1279" s="194" t="s">
        <v>922</v>
      </c>
      <c r="H1279" s="195">
        <v>0.80800000000000005</v>
      </c>
      <c r="I1279" s="196"/>
      <c r="L1279" s="192"/>
      <c r="M1279" s="197"/>
      <c r="N1279" s="198"/>
      <c r="O1279" s="198"/>
      <c r="P1279" s="198"/>
      <c r="Q1279" s="198"/>
      <c r="R1279" s="198"/>
      <c r="S1279" s="198"/>
      <c r="T1279" s="199"/>
      <c r="AT1279" s="193" t="s">
        <v>266</v>
      </c>
      <c r="AU1279" s="193" t="s">
        <v>89</v>
      </c>
      <c r="AV1279" s="14" t="s">
        <v>89</v>
      </c>
      <c r="AW1279" s="14" t="s">
        <v>29</v>
      </c>
      <c r="AX1279" s="14" t="s">
        <v>74</v>
      </c>
      <c r="AY1279" s="193" t="s">
        <v>258</v>
      </c>
    </row>
    <row r="1280" spans="1:65" s="15" customFormat="1" ht="11.25">
      <c r="B1280" s="200"/>
      <c r="D1280" s="185" t="s">
        <v>266</v>
      </c>
      <c r="E1280" s="201" t="s">
        <v>1</v>
      </c>
      <c r="F1280" s="202" t="s">
        <v>280</v>
      </c>
      <c r="H1280" s="203">
        <v>18.283999999999999</v>
      </c>
      <c r="I1280" s="204"/>
      <c r="L1280" s="200"/>
      <c r="M1280" s="205"/>
      <c r="N1280" s="206"/>
      <c r="O1280" s="206"/>
      <c r="P1280" s="206"/>
      <c r="Q1280" s="206"/>
      <c r="R1280" s="206"/>
      <c r="S1280" s="206"/>
      <c r="T1280" s="207"/>
      <c r="AT1280" s="201" t="s">
        <v>266</v>
      </c>
      <c r="AU1280" s="201" t="s">
        <v>89</v>
      </c>
      <c r="AV1280" s="15" t="s">
        <v>264</v>
      </c>
      <c r="AW1280" s="15" t="s">
        <v>29</v>
      </c>
      <c r="AX1280" s="15" t="s">
        <v>82</v>
      </c>
      <c r="AY1280" s="201" t="s">
        <v>258</v>
      </c>
    </row>
    <row r="1281" spans="1:65" s="2" customFormat="1" ht="36" customHeight="1">
      <c r="A1281" s="33"/>
      <c r="B1281" s="169"/>
      <c r="C1281" s="170" t="s">
        <v>1843</v>
      </c>
      <c r="D1281" s="170" t="s">
        <v>260</v>
      </c>
      <c r="E1281" s="171" t="s">
        <v>1844</v>
      </c>
      <c r="F1281" s="172" t="s">
        <v>1845</v>
      </c>
      <c r="G1281" s="173" t="s">
        <v>263</v>
      </c>
      <c r="H1281" s="174">
        <v>155.25</v>
      </c>
      <c r="I1281" s="175"/>
      <c r="J1281" s="174">
        <f>ROUND(I1281*H1281,3)</f>
        <v>0</v>
      </c>
      <c r="K1281" s="176"/>
      <c r="L1281" s="34"/>
      <c r="M1281" s="177" t="s">
        <v>1</v>
      </c>
      <c r="N1281" s="178" t="s">
        <v>40</v>
      </c>
      <c r="O1281" s="59"/>
      <c r="P1281" s="179">
        <f>O1281*H1281</f>
        <v>0</v>
      </c>
      <c r="Q1281" s="179">
        <v>1.477E-2</v>
      </c>
      <c r="R1281" s="179">
        <f>Q1281*H1281</f>
        <v>2.2930424999999999</v>
      </c>
      <c r="S1281" s="179">
        <v>0</v>
      </c>
      <c r="T1281" s="180">
        <f>S1281*H1281</f>
        <v>0</v>
      </c>
      <c r="U1281" s="33"/>
      <c r="V1281" s="33"/>
      <c r="W1281" s="33"/>
      <c r="X1281" s="33"/>
      <c r="Y1281" s="33"/>
      <c r="Z1281" s="33"/>
      <c r="AA1281" s="33"/>
      <c r="AB1281" s="33"/>
      <c r="AC1281" s="33"/>
      <c r="AD1281" s="33"/>
      <c r="AE1281" s="33"/>
      <c r="AR1281" s="181" t="s">
        <v>351</v>
      </c>
      <c r="AT1281" s="181" t="s">
        <v>260</v>
      </c>
      <c r="AU1281" s="181" t="s">
        <v>89</v>
      </c>
      <c r="AY1281" s="18" t="s">
        <v>258</v>
      </c>
      <c r="BE1281" s="182">
        <f>IF(N1281="základná",J1281,0)</f>
        <v>0</v>
      </c>
      <c r="BF1281" s="182">
        <f>IF(N1281="znížená",J1281,0)</f>
        <v>0</v>
      </c>
      <c r="BG1281" s="182">
        <f>IF(N1281="zákl. prenesená",J1281,0)</f>
        <v>0</v>
      </c>
      <c r="BH1281" s="182">
        <f>IF(N1281="zníž. prenesená",J1281,0)</f>
        <v>0</v>
      </c>
      <c r="BI1281" s="182">
        <f>IF(N1281="nulová",J1281,0)</f>
        <v>0</v>
      </c>
      <c r="BJ1281" s="18" t="s">
        <v>89</v>
      </c>
      <c r="BK1281" s="183">
        <f>ROUND(I1281*H1281,3)</f>
        <v>0</v>
      </c>
      <c r="BL1281" s="18" t="s">
        <v>351</v>
      </c>
      <c r="BM1281" s="181" t="s">
        <v>1846</v>
      </c>
    </row>
    <row r="1282" spans="1:65" s="13" customFormat="1" ht="11.25">
      <c r="B1282" s="184"/>
      <c r="D1282" s="185" t="s">
        <v>266</v>
      </c>
      <c r="E1282" s="186" t="s">
        <v>1</v>
      </c>
      <c r="F1282" s="187" t="s">
        <v>1847</v>
      </c>
      <c r="H1282" s="186" t="s">
        <v>1</v>
      </c>
      <c r="I1282" s="188"/>
      <c r="L1282" s="184"/>
      <c r="M1282" s="189"/>
      <c r="N1282" s="190"/>
      <c r="O1282" s="190"/>
      <c r="P1282" s="190"/>
      <c r="Q1282" s="190"/>
      <c r="R1282" s="190"/>
      <c r="S1282" s="190"/>
      <c r="T1282" s="191"/>
      <c r="AT1282" s="186" t="s">
        <v>266</v>
      </c>
      <c r="AU1282" s="186" t="s">
        <v>89</v>
      </c>
      <c r="AV1282" s="13" t="s">
        <v>82</v>
      </c>
      <c r="AW1282" s="13" t="s">
        <v>29</v>
      </c>
      <c r="AX1282" s="13" t="s">
        <v>74</v>
      </c>
      <c r="AY1282" s="186" t="s">
        <v>258</v>
      </c>
    </row>
    <row r="1283" spans="1:65" s="14" customFormat="1" ht="11.25">
      <c r="B1283" s="192"/>
      <c r="D1283" s="185" t="s">
        <v>266</v>
      </c>
      <c r="E1283" s="193" t="s">
        <v>1</v>
      </c>
      <c r="F1283" s="194" t="s">
        <v>1848</v>
      </c>
      <c r="H1283" s="195">
        <v>15.37</v>
      </c>
      <c r="I1283" s="196"/>
      <c r="L1283" s="192"/>
      <c r="M1283" s="197"/>
      <c r="N1283" s="198"/>
      <c r="O1283" s="198"/>
      <c r="P1283" s="198"/>
      <c r="Q1283" s="198"/>
      <c r="R1283" s="198"/>
      <c r="S1283" s="198"/>
      <c r="T1283" s="199"/>
      <c r="AT1283" s="193" t="s">
        <v>266</v>
      </c>
      <c r="AU1283" s="193" t="s">
        <v>89</v>
      </c>
      <c r="AV1283" s="14" t="s">
        <v>89</v>
      </c>
      <c r="AW1283" s="14" t="s">
        <v>29</v>
      </c>
      <c r="AX1283" s="14" t="s">
        <v>74</v>
      </c>
      <c r="AY1283" s="193" t="s">
        <v>258</v>
      </c>
    </row>
    <row r="1284" spans="1:65" s="14" customFormat="1" ht="11.25">
      <c r="B1284" s="192"/>
      <c r="D1284" s="185" t="s">
        <v>266</v>
      </c>
      <c r="E1284" s="193" t="s">
        <v>1</v>
      </c>
      <c r="F1284" s="194" t="s">
        <v>1849</v>
      </c>
      <c r="H1284" s="195">
        <v>3.93</v>
      </c>
      <c r="I1284" s="196"/>
      <c r="L1284" s="192"/>
      <c r="M1284" s="197"/>
      <c r="N1284" s="198"/>
      <c r="O1284" s="198"/>
      <c r="P1284" s="198"/>
      <c r="Q1284" s="198"/>
      <c r="R1284" s="198"/>
      <c r="S1284" s="198"/>
      <c r="T1284" s="199"/>
      <c r="AT1284" s="193" t="s">
        <v>266</v>
      </c>
      <c r="AU1284" s="193" t="s">
        <v>89</v>
      </c>
      <c r="AV1284" s="14" t="s">
        <v>89</v>
      </c>
      <c r="AW1284" s="14" t="s">
        <v>29</v>
      </c>
      <c r="AX1284" s="14" t="s">
        <v>74</v>
      </c>
      <c r="AY1284" s="193" t="s">
        <v>258</v>
      </c>
    </row>
    <row r="1285" spans="1:65" s="14" customFormat="1" ht="11.25">
      <c r="B1285" s="192"/>
      <c r="D1285" s="185" t="s">
        <v>266</v>
      </c>
      <c r="E1285" s="193" t="s">
        <v>1</v>
      </c>
      <c r="F1285" s="194" t="s">
        <v>1850</v>
      </c>
      <c r="H1285" s="195">
        <v>27.95</v>
      </c>
      <c r="I1285" s="196"/>
      <c r="L1285" s="192"/>
      <c r="M1285" s="197"/>
      <c r="N1285" s="198"/>
      <c r="O1285" s="198"/>
      <c r="P1285" s="198"/>
      <c r="Q1285" s="198"/>
      <c r="R1285" s="198"/>
      <c r="S1285" s="198"/>
      <c r="T1285" s="199"/>
      <c r="AT1285" s="193" t="s">
        <v>266</v>
      </c>
      <c r="AU1285" s="193" t="s">
        <v>89</v>
      </c>
      <c r="AV1285" s="14" t="s">
        <v>89</v>
      </c>
      <c r="AW1285" s="14" t="s">
        <v>29</v>
      </c>
      <c r="AX1285" s="14" t="s">
        <v>74</v>
      </c>
      <c r="AY1285" s="193" t="s">
        <v>258</v>
      </c>
    </row>
    <row r="1286" spans="1:65" s="14" customFormat="1" ht="11.25">
      <c r="B1286" s="192"/>
      <c r="D1286" s="185" t="s">
        <v>266</v>
      </c>
      <c r="E1286" s="193" t="s">
        <v>1</v>
      </c>
      <c r="F1286" s="194" t="s">
        <v>1851</v>
      </c>
      <c r="H1286" s="195">
        <v>7.91</v>
      </c>
      <c r="I1286" s="196"/>
      <c r="L1286" s="192"/>
      <c r="M1286" s="197"/>
      <c r="N1286" s="198"/>
      <c r="O1286" s="198"/>
      <c r="P1286" s="198"/>
      <c r="Q1286" s="198"/>
      <c r="R1286" s="198"/>
      <c r="S1286" s="198"/>
      <c r="T1286" s="199"/>
      <c r="AT1286" s="193" t="s">
        <v>266</v>
      </c>
      <c r="AU1286" s="193" t="s">
        <v>89</v>
      </c>
      <c r="AV1286" s="14" t="s">
        <v>89</v>
      </c>
      <c r="AW1286" s="14" t="s">
        <v>29</v>
      </c>
      <c r="AX1286" s="14" t="s">
        <v>74</v>
      </c>
      <c r="AY1286" s="193" t="s">
        <v>258</v>
      </c>
    </row>
    <row r="1287" spans="1:65" s="14" customFormat="1" ht="11.25">
      <c r="B1287" s="192"/>
      <c r="D1287" s="185" t="s">
        <v>266</v>
      </c>
      <c r="E1287" s="193" t="s">
        <v>1</v>
      </c>
      <c r="F1287" s="194" t="s">
        <v>1852</v>
      </c>
      <c r="H1287" s="195">
        <v>5.6</v>
      </c>
      <c r="I1287" s="196"/>
      <c r="L1287" s="192"/>
      <c r="M1287" s="197"/>
      <c r="N1287" s="198"/>
      <c r="O1287" s="198"/>
      <c r="P1287" s="198"/>
      <c r="Q1287" s="198"/>
      <c r="R1287" s="198"/>
      <c r="S1287" s="198"/>
      <c r="T1287" s="199"/>
      <c r="AT1287" s="193" t="s">
        <v>266</v>
      </c>
      <c r="AU1287" s="193" t="s">
        <v>89</v>
      </c>
      <c r="AV1287" s="14" t="s">
        <v>89</v>
      </c>
      <c r="AW1287" s="14" t="s">
        <v>29</v>
      </c>
      <c r="AX1287" s="14" t="s">
        <v>74</v>
      </c>
      <c r="AY1287" s="193" t="s">
        <v>258</v>
      </c>
    </row>
    <row r="1288" spans="1:65" s="14" customFormat="1" ht="11.25">
      <c r="B1288" s="192"/>
      <c r="D1288" s="185" t="s">
        <v>266</v>
      </c>
      <c r="E1288" s="193" t="s">
        <v>1</v>
      </c>
      <c r="F1288" s="194" t="s">
        <v>1853</v>
      </c>
      <c r="H1288" s="195">
        <v>12.23</v>
      </c>
      <c r="I1288" s="196"/>
      <c r="L1288" s="192"/>
      <c r="M1288" s="197"/>
      <c r="N1288" s="198"/>
      <c r="O1288" s="198"/>
      <c r="P1288" s="198"/>
      <c r="Q1288" s="198"/>
      <c r="R1288" s="198"/>
      <c r="S1288" s="198"/>
      <c r="T1288" s="199"/>
      <c r="AT1288" s="193" t="s">
        <v>266</v>
      </c>
      <c r="AU1288" s="193" t="s">
        <v>89</v>
      </c>
      <c r="AV1288" s="14" t="s">
        <v>89</v>
      </c>
      <c r="AW1288" s="14" t="s">
        <v>29</v>
      </c>
      <c r="AX1288" s="14" t="s">
        <v>74</v>
      </c>
      <c r="AY1288" s="193" t="s">
        <v>258</v>
      </c>
    </row>
    <row r="1289" spans="1:65" s="14" customFormat="1" ht="11.25">
      <c r="B1289" s="192"/>
      <c r="D1289" s="185" t="s">
        <v>266</v>
      </c>
      <c r="E1289" s="193" t="s">
        <v>1</v>
      </c>
      <c r="F1289" s="194" t="s">
        <v>1854</v>
      </c>
      <c r="H1289" s="195">
        <v>4.07</v>
      </c>
      <c r="I1289" s="196"/>
      <c r="L1289" s="192"/>
      <c r="M1289" s="197"/>
      <c r="N1289" s="198"/>
      <c r="O1289" s="198"/>
      <c r="P1289" s="198"/>
      <c r="Q1289" s="198"/>
      <c r="R1289" s="198"/>
      <c r="S1289" s="198"/>
      <c r="T1289" s="199"/>
      <c r="AT1289" s="193" t="s">
        <v>266</v>
      </c>
      <c r="AU1289" s="193" t="s">
        <v>89</v>
      </c>
      <c r="AV1289" s="14" t="s">
        <v>89</v>
      </c>
      <c r="AW1289" s="14" t="s">
        <v>29</v>
      </c>
      <c r="AX1289" s="14" t="s">
        <v>74</v>
      </c>
      <c r="AY1289" s="193" t="s">
        <v>258</v>
      </c>
    </row>
    <row r="1290" spans="1:65" s="14" customFormat="1" ht="11.25">
      <c r="B1290" s="192"/>
      <c r="D1290" s="185" t="s">
        <v>266</v>
      </c>
      <c r="E1290" s="193" t="s">
        <v>1</v>
      </c>
      <c r="F1290" s="194" t="s">
        <v>1855</v>
      </c>
      <c r="H1290" s="195">
        <v>19.64</v>
      </c>
      <c r="I1290" s="196"/>
      <c r="L1290" s="192"/>
      <c r="M1290" s="197"/>
      <c r="N1290" s="198"/>
      <c r="O1290" s="198"/>
      <c r="P1290" s="198"/>
      <c r="Q1290" s="198"/>
      <c r="R1290" s="198"/>
      <c r="S1290" s="198"/>
      <c r="T1290" s="199"/>
      <c r="AT1290" s="193" t="s">
        <v>266</v>
      </c>
      <c r="AU1290" s="193" t="s">
        <v>89</v>
      </c>
      <c r="AV1290" s="14" t="s">
        <v>89</v>
      </c>
      <c r="AW1290" s="14" t="s">
        <v>29</v>
      </c>
      <c r="AX1290" s="14" t="s">
        <v>74</v>
      </c>
      <c r="AY1290" s="193" t="s">
        <v>258</v>
      </c>
    </row>
    <row r="1291" spans="1:65" s="14" customFormat="1" ht="11.25">
      <c r="B1291" s="192"/>
      <c r="D1291" s="185" t="s">
        <v>266</v>
      </c>
      <c r="E1291" s="193" t="s">
        <v>1</v>
      </c>
      <c r="F1291" s="194" t="s">
        <v>1856</v>
      </c>
      <c r="H1291" s="195">
        <v>39.93</v>
      </c>
      <c r="I1291" s="196"/>
      <c r="L1291" s="192"/>
      <c r="M1291" s="197"/>
      <c r="N1291" s="198"/>
      <c r="O1291" s="198"/>
      <c r="P1291" s="198"/>
      <c r="Q1291" s="198"/>
      <c r="R1291" s="198"/>
      <c r="S1291" s="198"/>
      <c r="T1291" s="199"/>
      <c r="AT1291" s="193" t="s">
        <v>266</v>
      </c>
      <c r="AU1291" s="193" t="s">
        <v>89</v>
      </c>
      <c r="AV1291" s="14" t="s">
        <v>89</v>
      </c>
      <c r="AW1291" s="14" t="s">
        <v>29</v>
      </c>
      <c r="AX1291" s="14" t="s">
        <v>74</v>
      </c>
      <c r="AY1291" s="193" t="s">
        <v>258</v>
      </c>
    </row>
    <row r="1292" spans="1:65" s="14" customFormat="1" ht="11.25">
      <c r="B1292" s="192"/>
      <c r="D1292" s="185" t="s">
        <v>266</v>
      </c>
      <c r="E1292" s="193" t="s">
        <v>1</v>
      </c>
      <c r="F1292" s="194" t="s">
        <v>1857</v>
      </c>
      <c r="H1292" s="195">
        <v>9.82</v>
      </c>
      <c r="I1292" s="196"/>
      <c r="L1292" s="192"/>
      <c r="M1292" s="197"/>
      <c r="N1292" s="198"/>
      <c r="O1292" s="198"/>
      <c r="P1292" s="198"/>
      <c r="Q1292" s="198"/>
      <c r="R1292" s="198"/>
      <c r="S1292" s="198"/>
      <c r="T1292" s="199"/>
      <c r="AT1292" s="193" t="s">
        <v>266</v>
      </c>
      <c r="AU1292" s="193" t="s">
        <v>89</v>
      </c>
      <c r="AV1292" s="14" t="s">
        <v>89</v>
      </c>
      <c r="AW1292" s="14" t="s">
        <v>29</v>
      </c>
      <c r="AX1292" s="14" t="s">
        <v>74</v>
      </c>
      <c r="AY1292" s="193" t="s">
        <v>258</v>
      </c>
    </row>
    <row r="1293" spans="1:65" s="14" customFormat="1" ht="11.25">
      <c r="B1293" s="192"/>
      <c r="D1293" s="185" t="s">
        <v>266</v>
      </c>
      <c r="E1293" s="193" t="s">
        <v>1</v>
      </c>
      <c r="F1293" s="194" t="s">
        <v>1858</v>
      </c>
      <c r="H1293" s="195">
        <v>8.8000000000000007</v>
      </c>
      <c r="I1293" s="196"/>
      <c r="L1293" s="192"/>
      <c r="M1293" s="197"/>
      <c r="N1293" s="198"/>
      <c r="O1293" s="198"/>
      <c r="P1293" s="198"/>
      <c r="Q1293" s="198"/>
      <c r="R1293" s="198"/>
      <c r="S1293" s="198"/>
      <c r="T1293" s="199"/>
      <c r="AT1293" s="193" t="s">
        <v>266</v>
      </c>
      <c r="AU1293" s="193" t="s">
        <v>89</v>
      </c>
      <c r="AV1293" s="14" t="s">
        <v>89</v>
      </c>
      <c r="AW1293" s="14" t="s">
        <v>29</v>
      </c>
      <c r="AX1293" s="14" t="s">
        <v>74</v>
      </c>
      <c r="AY1293" s="193" t="s">
        <v>258</v>
      </c>
    </row>
    <row r="1294" spans="1:65" s="15" customFormat="1" ht="11.25">
      <c r="B1294" s="200"/>
      <c r="D1294" s="185" t="s">
        <v>266</v>
      </c>
      <c r="E1294" s="201" t="s">
        <v>164</v>
      </c>
      <c r="F1294" s="202" t="s">
        <v>280</v>
      </c>
      <c r="H1294" s="203">
        <v>155.25</v>
      </c>
      <c r="I1294" s="204"/>
      <c r="L1294" s="200"/>
      <c r="M1294" s="205"/>
      <c r="N1294" s="206"/>
      <c r="O1294" s="206"/>
      <c r="P1294" s="206"/>
      <c r="Q1294" s="206"/>
      <c r="R1294" s="206"/>
      <c r="S1294" s="206"/>
      <c r="T1294" s="207"/>
      <c r="AT1294" s="201" t="s">
        <v>266</v>
      </c>
      <c r="AU1294" s="201" t="s">
        <v>89</v>
      </c>
      <c r="AV1294" s="15" t="s">
        <v>264</v>
      </c>
      <c r="AW1294" s="15" t="s">
        <v>29</v>
      </c>
      <c r="AX1294" s="15" t="s">
        <v>82</v>
      </c>
      <c r="AY1294" s="201" t="s">
        <v>258</v>
      </c>
    </row>
    <row r="1295" spans="1:65" s="2" customFormat="1" ht="36" customHeight="1">
      <c r="A1295" s="33"/>
      <c r="B1295" s="169"/>
      <c r="C1295" s="170" t="s">
        <v>1859</v>
      </c>
      <c r="D1295" s="170" t="s">
        <v>260</v>
      </c>
      <c r="E1295" s="171" t="s">
        <v>1860</v>
      </c>
      <c r="F1295" s="172" t="s">
        <v>1861</v>
      </c>
      <c r="G1295" s="173" t="s">
        <v>263</v>
      </c>
      <c r="H1295" s="174">
        <v>35.58</v>
      </c>
      <c r="I1295" s="175"/>
      <c r="J1295" s="174">
        <f>ROUND(I1295*H1295,3)</f>
        <v>0</v>
      </c>
      <c r="K1295" s="176"/>
      <c r="L1295" s="34"/>
      <c r="M1295" s="177" t="s">
        <v>1</v>
      </c>
      <c r="N1295" s="178" t="s">
        <v>40</v>
      </c>
      <c r="O1295" s="59"/>
      <c r="P1295" s="179">
        <f>O1295*H1295</f>
        <v>0</v>
      </c>
      <c r="Q1295" s="179">
        <v>1.7399999999999999E-2</v>
      </c>
      <c r="R1295" s="179">
        <f>Q1295*H1295</f>
        <v>0.61909199999999998</v>
      </c>
      <c r="S1295" s="179">
        <v>0</v>
      </c>
      <c r="T1295" s="180">
        <f>S1295*H1295</f>
        <v>0</v>
      </c>
      <c r="U1295" s="33"/>
      <c r="V1295" s="33"/>
      <c r="W1295" s="33"/>
      <c r="X1295" s="33"/>
      <c r="Y1295" s="33"/>
      <c r="Z1295" s="33"/>
      <c r="AA1295" s="33"/>
      <c r="AB1295" s="33"/>
      <c r="AC1295" s="33"/>
      <c r="AD1295" s="33"/>
      <c r="AE1295" s="33"/>
      <c r="AR1295" s="181" t="s">
        <v>351</v>
      </c>
      <c r="AT1295" s="181" t="s">
        <v>260</v>
      </c>
      <c r="AU1295" s="181" t="s">
        <v>89</v>
      </c>
      <c r="AY1295" s="18" t="s">
        <v>258</v>
      </c>
      <c r="BE1295" s="182">
        <f>IF(N1295="základná",J1295,0)</f>
        <v>0</v>
      </c>
      <c r="BF1295" s="182">
        <f>IF(N1295="znížená",J1295,0)</f>
        <v>0</v>
      </c>
      <c r="BG1295" s="182">
        <f>IF(N1295="zákl. prenesená",J1295,0)</f>
        <v>0</v>
      </c>
      <c r="BH1295" s="182">
        <f>IF(N1295="zníž. prenesená",J1295,0)</f>
        <v>0</v>
      </c>
      <c r="BI1295" s="182">
        <f>IF(N1295="nulová",J1295,0)</f>
        <v>0</v>
      </c>
      <c r="BJ1295" s="18" t="s">
        <v>89</v>
      </c>
      <c r="BK1295" s="183">
        <f>ROUND(I1295*H1295,3)</f>
        <v>0</v>
      </c>
      <c r="BL1295" s="18" t="s">
        <v>351</v>
      </c>
      <c r="BM1295" s="181" t="s">
        <v>1862</v>
      </c>
    </row>
    <row r="1296" spans="1:65" s="13" customFormat="1" ht="11.25">
      <c r="B1296" s="184"/>
      <c r="D1296" s="185" t="s">
        <v>266</v>
      </c>
      <c r="E1296" s="186" t="s">
        <v>1</v>
      </c>
      <c r="F1296" s="187" t="s">
        <v>1863</v>
      </c>
      <c r="H1296" s="186" t="s">
        <v>1</v>
      </c>
      <c r="I1296" s="188"/>
      <c r="L1296" s="184"/>
      <c r="M1296" s="189"/>
      <c r="N1296" s="190"/>
      <c r="O1296" s="190"/>
      <c r="P1296" s="190"/>
      <c r="Q1296" s="190"/>
      <c r="R1296" s="190"/>
      <c r="S1296" s="190"/>
      <c r="T1296" s="191"/>
      <c r="AT1296" s="186" t="s">
        <v>266</v>
      </c>
      <c r="AU1296" s="186" t="s">
        <v>89</v>
      </c>
      <c r="AV1296" s="13" t="s">
        <v>82</v>
      </c>
      <c r="AW1296" s="13" t="s">
        <v>29</v>
      </c>
      <c r="AX1296" s="13" t="s">
        <v>74</v>
      </c>
      <c r="AY1296" s="186" t="s">
        <v>258</v>
      </c>
    </row>
    <row r="1297" spans="1:65" s="14" customFormat="1" ht="11.25">
      <c r="B1297" s="192"/>
      <c r="D1297" s="185" t="s">
        <v>266</v>
      </c>
      <c r="E1297" s="193" t="s">
        <v>1</v>
      </c>
      <c r="F1297" s="194" t="s">
        <v>1864</v>
      </c>
      <c r="H1297" s="195">
        <v>3.55</v>
      </c>
      <c r="I1297" s="196"/>
      <c r="L1297" s="192"/>
      <c r="M1297" s="197"/>
      <c r="N1297" s="198"/>
      <c r="O1297" s="198"/>
      <c r="P1297" s="198"/>
      <c r="Q1297" s="198"/>
      <c r="R1297" s="198"/>
      <c r="S1297" s="198"/>
      <c r="T1297" s="199"/>
      <c r="AT1297" s="193" t="s">
        <v>266</v>
      </c>
      <c r="AU1297" s="193" t="s">
        <v>89</v>
      </c>
      <c r="AV1297" s="14" t="s">
        <v>89</v>
      </c>
      <c r="AW1297" s="14" t="s">
        <v>29</v>
      </c>
      <c r="AX1297" s="14" t="s">
        <v>74</v>
      </c>
      <c r="AY1297" s="193" t="s">
        <v>258</v>
      </c>
    </row>
    <row r="1298" spans="1:65" s="14" customFormat="1" ht="11.25">
      <c r="B1298" s="192"/>
      <c r="D1298" s="185" t="s">
        <v>266</v>
      </c>
      <c r="E1298" s="193" t="s">
        <v>1</v>
      </c>
      <c r="F1298" s="194" t="s">
        <v>1865</v>
      </c>
      <c r="H1298" s="195">
        <v>3.55</v>
      </c>
      <c r="I1298" s="196"/>
      <c r="L1298" s="192"/>
      <c r="M1298" s="197"/>
      <c r="N1298" s="198"/>
      <c r="O1298" s="198"/>
      <c r="P1298" s="198"/>
      <c r="Q1298" s="198"/>
      <c r="R1298" s="198"/>
      <c r="S1298" s="198"/>
      <c r="T1298" s="199"/>
      <c r="AT1298" s="193" t="s">
        <v>266</v>
      </c>
      <c r="AU1298" s="193" t="s">
        <v>89</v>
      </c>
      <c r="AV1298" s="14" t="s">
        <v>89</v>
      </c>
      <c r="AW1298" s="14" t="s">
        <v>29</v>
      </c>
      <c r="AX1298" s="14" t="s">
        <v>74</v>
      </c>
      <c r="AY1298" s="193" t="s">
        <v>258</v>
      </c>
    </row>
    <row r="1299" spans="1:65" s="14" customFormat="1" ht="11.25">
      <c r="B1299" s="192"/>
      <c r="D1299" s="185" t="s">
        <v>266</v>
      </c>
      <c r="E1299" s="193" t="s">
        <v>1</v>
      </c>
      <c r="F1299" s="194" t="s">
        <v>1866</v>
      </c>
      <c r="H1299" s="195">
        <v>2.21</v>
      </c>
      <c r="I1299" s="196"/>
      <c r="L1299" s="192"/>
      <c r="M1299" s="197"/>
      <c r="N1299" s="198"/>
      <c r="O1299" s="198"/>
      <c r="P1299" s="198"/>
      <c r="Q1299" s="198"/>
      <c r="R1299" s="198"/>
      <c r="S1299" s="198"/>
      <c r="T1299" s="199"/>
      <c r="AT1299" s="193" t="s">
        <v>266</v>
      </c>
      <c r="AU1299" s="193" t="s">
        <v>89</v>
      </c>
      <c r="AV1299" s="14" t="s">
        <v>89</v>
      </c>
      <c r="AW1299" s="14" t="s">
        <v>29</v>
      </c>
      <c r="AX1299" s="14" t="s">
        <v>74</v>
      </c>
      <c r="AY1299" s="193" t="s">
        <v>258</v>
      </c>
    </row>
    <row r="1300" spans="1:65" s="14" customFormat="1" ht="11.25">
      <c r="B1300" s="192"/>
      <c r="D1300" s="185" t="s">
        <v>266</v>
      </c>
      <c r="E1300" s="193" t="s">
        <v>1</v>
      </c>
      <c r="F1300" s="194" t="s">
        <v>1867</v>
      </c>
      <c r="H1300" s="195">
        <v>2.72</v>
      </c>
      <c r="I1300" s="196"/>
      <c r="L1300" s="192"/>
      <c r="M1300" s="197"/>
      <c r="N1300" s="198"/>
      <c r="O1300" s="198"/>
      <c r="P1300" s="198"/>
      <c r="Q1300" s="198"/>
      <c r="R1300" s="198"/>
      <c r="S1300" s="198"/>
      <c r="T1300" s="199"/>
      <c r="AT1300" s="193" t="s">
        <v>266</v>
      </c>
      <c r="AU1300" s="193" t="s">
        <v>89</v>
      </c>
      <c r="AV1300" s="14" t="s">
        <v>89</v>
      </c>
      <c r="AW1300" s="14" t="s">
        <v>29</v>
      </c>
      <c r="AX1300" s="14" t="s">
        <v>74</v>
      </c>
      <c r="AY1300" s="193" t="s">
        <v>258</v>
      </c>
    </row>
    <row r="1301" spans="1:65" s="14" customFormat="1" ht="11.25">
      <c r="B1301" s="192"/>
      <c r="D1301" s="185" t="s">
        <v>266</v>
      </c>
      <c r="E1301" s="193" t="s">
        <v>1</v>
      </c>
      <c r="F1301" s="194" t="s">
        <v>1868</v>
      </c>
      <c r="H1301" s="195">
        <v>2.95</v>
      </c>
      <c r="I1301" s="196"/>
      <c r="L1301" s="192"/>
      <c r="M1301" s="197"/>
      <c r="N1301" s="198"/>
      <c r="O1301" s="198"/>
      <c r="P1301" s="198"/>
      <c r="Q1301" s="198"/>
      <c r="R1301" s="198"/>
      <c r="S1301" s="198"/>
      <c r="T1301" s="199"/>
      <c r="AT1301" s="193" t="s">
        <v>266</v>
      </c>
      <c r="AU1301" s="193" t="s">
        <v>89</v>
      </c>
      <c r="AV1301" s="14" t="s">
        <v>89</v>
      </c>
      <c r="AW1301" s="14" t="s">
        <v>29</v>
      </c>
      <c r="AX1301" s="14" t="s">
        <v>74</v>
      </c>
      <c r="AY1301" s="193" t="s">
        <v>258</v>
      </c>
    </row>
    <row r="1302" spans="1:65" s="14" customFormat="1" ht="11.25">
      <c r="B1302" s="192"/>
      <c r="D1302" s="185" t="s">
        <v>266</v>
      </c>
      <c r="E1302" s="193" t="s">
        <v>1</v>
      </c>
      <c r="F1302" s="194" t="s">
        <v>1869</v>
      </c>
      <c r="H1302" s="195">
        <v>6.28</v>
      </c>
      <c r="I1302" s="196"/>
      <c r="L1302" s="192"/>
      <c r="M1302" s="197"/>
      <c r="N1302" s="198"/>
      <c r="O1302" s="198"/>
      <c r="P1302" s="198"/>
      <c r="Q1302" s="198"/>
      <c r="R1302" s="198"/>
      <c r="S1302" s="198"/>
      <c r="T1302" s="199"/>
      <c r="AT1302" s="193" t="s">
        <v>266</v>
      </c>
      <c r="AU1302" s="193" t="s">
        <v>89</v>
      </c>
      <c r="AV1302" s="14" t="s">
        <v>89</v>
      </c>
      <c r="AW1302" s="14" t="s">
        <v>29</v>
      </c>
      <c r="AX1302" s="14" t="s">
        <v>74</v>
      </c>
      <c r="AY1302" s="193" t="s">
        <v>258</v>
      </c>
    </row>
    <row r="1303" spans="1:65" s="14" customFormat="1" ht="11.25">
      <c r="B1303" s="192"/>
      <c r="D1303" s="185" t="s">
        <v>266</v>
      </c>
      <c r="E1303" s="193" t="s">
        <v>1</v>
      </c>
      <c r="F1303" s="194" t="s">
        <v>1870</v>
      </c>
      <c r="H1303" s="195">
        <v>2.9</v>
      </c>
      <c r="I1303" s="196"/>
      <c r="L1303" s="192"/>
      <c r="M1303" s="197"/>
      <c r="N1303" s="198"/>
      <c r="O1303" s="198"/>
      <c r="P1303" s="198"/>
      <c r="Q1303" s="198"/>
      <c r="R1303" s="198"/>
      <c r="S1303" s="198"/>
      <c r="T1303" s="199"/>
      <c r="AT1303" s="193" t="s">
        <v>266</v>
      </c>
      <c r="AU1303" s="193" t="s">
        <v>89</v>
      </c>
      <c r="AV1303" s="14" t="s">
        <v>89</v>
      </c>
      <c r="AW1303" s="14" t="s">
        <v>29</v>
      </c>
      <c r="AX1303" s="14" t="s">
        <v>74</v>
      </c>
      <c r="AY1303" s="193" t="s">
        <v>258</v>
      </c>
    </row>
    <row r="1304" spans="1:65" s="14" customFormat="1" ht="11.25">
      <c r="B1304" s="192"/>
      <c r="D1304" s="185" t="s">
        <v>266</v>
      </c>
      <c r="E1304" s="193" t="s">
        <v>1</v>
      </c>
      <c r="F1304" s="194" t="s">
        <v>1871</v>
      </c>
      <c r="H1304" s="195">
        <v>4.37</v>
      </c>
      <c r="I1304" s="196"/>
      <c r="L1304" s="192"/>
      <c r="M1304" s="197"/>
      <c r="N1304" s="198"/>
      <c r="O1304" s="198"/>
      <c r="P1304" s="198"/>
      <c r="Q1304" s="198"/>
      <c r="R1304" s="198"/>
      <c r="S1304" s="198"/>
      <c r="T1304" s="199"/>
      <c r="AT1304" s="193" t="s">
        <v>266</v>
      </c>
      <c r="AU1304" s="193" t="s">
        <v>89</v>
      </c>
      <c r="AV1304" s="14" t="s">
        <v>89</v>
      </c>
      <c r="AW1304" s="14" t="s">
        <v>29</v>
      </c>
      <c r="AX1304" s="14" t="s">
        <v>74</v>
      </c>
      <c r="AY1304" s="193" t="s">
        <v>258</v>
      </c>
    </row>
    <row r="1305" spans="1:65" s="14" customFormat="1" ht="11.25">
      <c r="B1305" s="192"/>
      <c r="D1305" s="185" t="s">
        <v>266</v>
      </c>
      <c r="E1305" s="193" t="s">
        <v>1</v>
      </c>
      <c r="F1305" s="194" t="s">
        <v>1872</v>
      </c>
      <c r="H1305" s="195">
        <v>7.05</v>
      </c>
      <c r="I1305" s="196"/>
      <c r="L1305" s="192"/>
      <c r="M1305" s="197"/>
      <c r="N1305" s="198"/>
      <c r="O1305" s="198"/>
      <c r="P1305" s="198"/>
      <c r="Q1305" s="198"/>
      <c r="R1305" s="198"/>
      <c r="S1305" s="198"/>
      <c r="T1305" s="199"/>
      <c r="AT1305" s="193" t="s">
        <v>266</v>
      </c>
      <c r="AU1305" s="193" t="s">
        <v>89</v>
      </c>
      <c r="AV1305" s="14" t="s">
        <v>89</v>
      </c>
      <c r="AW1305" s="14" t="s">
        <v>29</v>
      </c>
      <c r="AX1305" s="14" t="s">
        <v>74</v>
      </c>
      <c r="AY1305" s="193" t="s">
        <v>258</v>
      </c>
    </row>
    <row r="1306" spans="1:65" s="15" customFormat="1" ht="11.25">
      <c r="B1306" s="200"/>
      <c r="D1306" s="185" t="s">
        <v>266</v>
      </c>
      <c r="E1306" s="201" t="s">
        <v>166</v>
      </c>
      <c r="F1306" s="202" t="s">
        <v>280</v>
      </c>
      <c r="H1306" s="203">
        <v>35.58</v>
      </c>
      <c r="I1306" s="204"/>
      <c r="L1306" s="200"/>
      <c r="M1306" s="205"/>
      <c r="N1306" s="206"/>
      <c r="O1306" s="206"/>
      <c r="P1306" s="206"/>
      <c r="Q1306" s="206"/>
      <c r="R1306" s="206"/>
      <c r="S1306" s="206"/>
      <c r="T1306" s="207"/>
      <c r="AT1306" s="201" t="s">
        <v>266</v>
      </c>
      <c r="AU1306" s="201" t="s">
        <v>89</v>
      </c>
      <c r="AV1306" s="15" t="s">
        <v>264</v>
      </c>
      <c r="AW1306" s="15" t="s">
        <v>29</v>
      </c>
      <c r="AX1306" s="15" t="s">
        <v>82</v>
      </c>
      <c r="AY1306" s="201" t="s">
        <v>258</v>
      </c>
    </row>
    <row r="1307" spans="1:65" s="2" customFormat="1" ht="24" customHeight="1">
      <c r="A1307" s="33"/>
      <c r="B1307" s="169"/>
      <c r="C1307" s="170" t="s">
        <v>1873</v>
      </c>
      <c r="D1307" s="170" t="s">
        <v>260</v>
      </c>
      <c r="E1307" s="171" t="s">
        <v>1874</v>
      </c>
      <c r="F1307" s="172" t="s">
        <v>1875</v>
      </c>
      <c r="G1307" s="173" t="s">
        <v>435</v>
      </c>
      <c r="H1307" s="174">
        <v>1</v>
      </c>
      <c r="I1307" s="175"/>
      <c r="J1307" s="174">
        <f>ROUND(I1307*H1307,3)</f>
        <v>0</v>
      </c>
      <c r="K1307" s="176"/>
      <c r="L1307" s="34"/>
      <c r="M1307" s="177" t="s">
        <v>1</v>
      </c>
      <c r="N1307" s="178" t="s">
        <v>40</v>
      </c>
      <c r="O1307" s="59"/>
      <c r="P1307" s="179">
        <f>O1307*H1307</f>
        <v>0</v>
      </c>
      <c r="Q1307" s="179">
        <v>4.2000000000000002E-4</v>
      </c>
      <c r="R1307" s="179">
        <f>Q1307*H1307</f>
        <v>4.2000000000000002E-4</v>
      </c>
      <c r="S1307" s="179">
        <v>0</v>
      </c>
      <c r="T1307" s="180">
        <f>S1307*H1307</f>
        <v>0</v>
      </c>
      <c r="U1307" s="33"/>
      <c r="V1307" s="33"/>
      <c r="W1307" s="33"/>
      <c r="X1307" s="33"/>
      <c r="Y1307" s="33"/>
      <c r="Z1307" s="33"/>
      <c r="AA1307" s="33"/>
      <c r="AB1307" s="33"/>
      <c r="AC1307" s="33"/>
      <c r="AD1307" s="33"/>
      <c r="AE1307" s="33"/>
      <c r="AR1307" s="181" t="s">
        <v>351</v>
      </c>
      <c r="AT1307" s="181" t="s">
        <v>260</v>
      </c>
      <c r="AU1307" s="181" t="s">
        <v>89</v>
      </c>
      <c r="AY1307" s="18" t="s">
        <v>258</v>
      </c>
      <c r="BE1307" s="182">
        <f>IF(N1307="základná",J1307,0)</f>
        <v>0</v>
      </c>
      <c r="BF1307" s="182">
        <f>IF(N1307="znížená",J1307,0)</f>
        <v>0</v>
      </c>
      <c r="BG1307" s="182">
        <f>IF(N1307="zákl. prenesená",J1307,0)</f>
        <v>0</v>
      </c>
      <c r="BH1307" s="182">
        <f>IF(N1307="zníž. prenesená",J1307,0)</f>
        <v>0</v>
      </c>
      <c r="BI1307" s="182">
        <f>IF(N1307="nulová",J1307,0)</f>
        <v>0</v>
      </c>
      <c r="BJ1307" s="18" t="s">
        <v>89</v>
      </c>
      <c r="BK1307" s="183">
        <f>ROUND(I1307*H1307,3)</f>
        <v>0</v>
      </c>
      <c r="BL1307" s="18" t="s">
        <v>351</v>
      </c>
      <c r="BM1307" s="181" t="s">
        <v>1876</v>
      </c>
    </row>
    <row r="1308" spans="1:65" s="13" customFormat="1" ht="11.25">
      <c r="B1308" s="184"/>
      <c r="D1308" s="185" t="s">
        <v>266</v>
      </c>
      <c r="E1308" s="186" t="s">
        <v>1</v>
      </c>
      <c r="F1308" s="187" t="s">
        <v>1819</v>
      </c>
      <c r="H1308" s="186" t="s">
        <v>1</v>
      </c>
      <c r="I1308" s="188"/>
      <c r="L1308" s="184"/>
      <c r="M1308" s="189"/>
      <c r="N1308" s="190"/>
      <c r="O1308" s="190"/>
      <c r="P1308" s="190"/>
      <c r="Q1308" s="190"/>
      <c r="R1308" s="190"/>
      <c r="S1308" s="190"/>
      <c r="T1308" s="191"/>
      <c r="AT1308" s="186" t="s">
        <v>266</v>
      </c>
      <c r="AU1308" s="186" t="s">
        <v>89</v>
      </c>
      <c r="AV1308" s="13" t="s">
        <v>82</v>
      </c>
      <c r="AW1308" s="13" t="s">
        <v>29</v>
      </c>
      <c r="AX1308" s="13" t="s">
        <v>74</v>
      </c>
      <c r="AY1308" s="186" t="s">
        <v>258</v>
      </c>
    </row>
    <row r="1309" spans="1:65" s="14" customFormat="1" ht="11.25">
      <c r="B1309" s="192"/>
      <c r="D1309" s="185" t="s">
        <v>266</v>
      </c>
      <c r="E1309" s="193" t="s">
        <v>1</v>
      </c>
      <c r="F1309" s="194" t="s">
        <v>1877</v>
      </c>
      <c r="H1309" s="195">
        <v>1</v>
      </c>
      <c r="I1309" s="196"/>
      <c r="L1309" s="192"/>
      <c r="M1309" s="197"/>
      <c r="N1309" s="198"/>
      <c r="O1309" s="198"/>
      <c r="P1309" s="198"/>
      <c r="Q1309" s="198"/>
      <c r="R1309" s="198"/>
      <c r="S1309" s="198"/>
      <c r="T1309" s="199"/>
      <c r="AT1309" s="193" t="s">
        <v>266</v>
      </c>
      <c r="AU1309" s="193" t="s">
        <v>89</v>
      </c>
      <c r="AV1309" s="14" t="s">
        <v>89</v>
      </c>
      <c r="AW1309" s="14" t="s">
        <v>29</v>
      </c>
      <c r="AX1309" s="14" t="s">
        <v>74</v>
      </c>
      <c r="AY1309" s="193" t="s">
        <v>258</v>
      </c>
    </row>
    <row r="1310" spans="1:65" s="15" customFormat="1" ht="11.25">
      <c r="B1310" s="200"/>
      <c r="D1310" s="185" t="s">
        <v>266</v>
      </c>
      <c r="E1310" s="201" t="s">
        <v>1</v>
      </c>
      <c r="F1310" s="202" t="s">
        <v>280</v>
      </c>
      <c r="H1310" s="203">
        <v>1</v>
      </c>
      <c r="I1310" s="204"/>
      <c r="L1310" s="200"/>
      <c r="M1310" s="205"/>
      <c r="N1310" s="206"/>
      <c r="O1310" s="206"/>
      <c r="P1310" s="206"/>
      <c r="Q1310" s="206"/>
      <c r="R1310" s="206"/>
      <c r="S1310" s="206"/>
      <c r="T1310" s="207"/>
      <c r="AT1310" s="201" t="s">
        <v>266</v>
      </c>
      <c r="AU1310" s="201" t="s">
        <v>89</v>
      </c>
      <c r="AV1310" s="15" t="s">
        <v>264</v>
      </c>
      <c r="AW1310" s="15" t="s">
        <v>29</v>
      </c>
      <c r="AX1310" s="15" t="s">
        <v>82</v>
      </c>
      <c r="AY1310" s="201" t="s">
        <v>258</v>
      </c>
    </row>
    <row r="1311" spans="1:65" s="2" customFormat="1" ht="24" customHeight="1">
      <c r="A1311" s="33"/>
      <c r="B1311" s="169"/>
      <c r="C1311" s="208" t="s">
        <v>1878</v>
      </c>
      <c r="D1311" s="208" t="s">
        <v>394</v>
      </c>
      <c r="E1311" s="209" t="s">
        <v>1879</v>
      </c>
      <c r="F1311" s="210" t="s">
        <v>1880</v>
      </c>
      <c r="G1311" s="211" t="s">
        <v>435</v>
      </c>
      <c r="H1311" s="212">
        <v>1</v>
      </c>
      <c r="I1311" s="213"/>
      <c r="J1311" s="212">
        <f>ROUND(I1311*H1311,3)</f>
        <v>0</v>
      </c>
      <c r="K1311" s="214"/>
      <c r="L1311" s="215"/>
      <c r="M1311" s="216" t="s">
        <v>1</v>
      </c>
      <c r="N1311" s="217" t="s">
        <v>40</v>
      </c>
      <c r="O1311" s="59"/>
      <c r="P1311" s="179">
        <f>O1311*H1311</f>
        <v>0</v>
      </c>
      <c r="Q1311" s="179">
        <v>3.2000000000000002E-3</v>
      </c>
      <c r="R1311" s="179">
        <f>Q1311*H1311</f>
        <v>3.2000000000000002E-3</v>
      </c>
      <c r="S1311" s="179">
        <v>0</v>
      </c>
      <c r="T1311" s="180">
        <f>S1311*H1311</f>
        <v>0</v>
      </c>
      <c r="U1311" s="33"/>
      <c r="V1311" s="33"/>
      <c r="W1311" s="33"/>
      <c r="X1311" s="33"/>
      <c r="Y1311" s="33"/>
      <c r="Z1311" s="33"/>
      <c r="AA1311" s="33"/>
      <c r="AB1311" s="33"/>
      <c r="AC1311" s="33"/>
      <c r="AD1311" s="33"/>
      <c r="AE1311" s="33"/>
      <c r="AR1311" s="181" t="s">
        <v>445</v>
      </c>
      <c r="AT1311" s="181" t="s">
        <v>394</v>
      </c>
      <c r="AU1311" s="181" t="s">
        <v>89</v>
      </c>
      <c r="AY1311" s="18" t="s">
        <v>258</v>
      </c>
      <c r="BE1311" s="182">
        <f>IF(N1311="základná",J1311,0)</f>
        <v>0</v>
      </c>
      <c r="BF1311" s="182">
        <f>IF(N1311="znížená",J1311,0)</f>
        <v>0</v>
      </c>
      <c r="BG1311" s="182">
        <f>IF(N1311="zákl. prenesená",J1311,0)</f>
        <v>0</v>
      </c>
      <c r="BH1311" s="182">
        <f>IF(N1311="zníž. prenesená",J1311,0)</f>
        <v>0</v>
      </c>
      <c r="BI1311" s="182">
        <f>IF(N1311="nulová",J1311,0)</f>
        <v>0</v>
      </c>
      <c r="BJ1311" s="18" t="s">
        <v>89</v>
      </c>
      <c r="BK1311" s="183">
        <f>ROUND(I1311*H1311,3)</f>
        <v>0</v>
      </c>
      <c r="BL1311" s="18" t="s">
        <v>351</v>
      </c>
      <c r="BM1311" s="181" t="s">
        <v>1881</v>
      </c>
    </row>
    <row r="1312" spans="1:65" s="2" customFormat="1" ht="24" customHeight="1">
      <c r="A1312" s="33"/>
      <c r="B1312" s="169"/>
      <c r="C1312" s="170" t="s">
        <v>1882</v>
      </c>
      <c r="D1312" s="170" t="s">
        <v>260</v>
      </c>
      <c r="E1312" s="171" t="s">
        <v>1883</v>
      </c>
      <c r="F1312" s="172" t="s">
        <v>1884</v>
      </c>
      <c r="G1312" s="173" t="s">
        <v>263</v>
      </c>
      <c r="H1312" s="174">
        <v>13.2</v>
      </c>
      <c r="I1312" s="175"/>
      <c r="J1312" s="174">
        <f>ROUND(I1312*H1312,3)</f>
        <v>0</v>
      </c>
      <c r="K1312" s="176"/>
      <c r="L1312" s="34"/>
      <c r="M1312" s="177" t="s">
        <v>1</v>
      </c>
      <c r="N1312" s="178" t="s">
        <v>40</v>
      </c>
      <c r="O1312" s="59"/>
      <c r="P1312" s="179">
        <f>O1312*H1312</f>
        <v>0</v>
      </c>
      <c r="Q1312" s="179">
        <v>0</v>
      </c>
      <c r="R1312" s="179">
        <f>Q1312*H1312</f>
        <v>0</v>
      </c>
      <c r="S1312" s="179">
        <v>0</v>
      </c>
      <c r="T1312" s="180">
        <f>S1312*H1312</f>
        <v>0</v>
      </c>
      <c r="U1312" s="33"/>
      <c r="V1312" s="33"/>
      <c r="W1312" s="33"/>
      <c r="X1312" s="33"/>
      <c r="Y1312" s="33"/>
      <c r="Z1312" s="33"/>
      <c r="AA1312" s="33"/>
      <c r="AB1312" s="33"/>
      <c r="AC1312" s="33"/>
      <c r="AD1312" s="33"/>
      <c r="AE1312" s="33"/>
      <c r="AR1312" s="181" t="s">
        <v>351</v>
      </c>
      <c r="AT1312" s="181" t="s">
        <v>260</v>
      </c>
      <c r="AU1312" s="181" t="s">
        <v>89</v>
      </c>
      <c r="AY1312" s="18" t="s">
        <v>258</v>
      </c>
      <c r="BE1312" s="182">
        <f>IF(N1312="základná",J1312,0)</f>
        <v>0</v>
      </c>
      <c r="BF1312" s="182">
        <f>IF(N1312="znížená",J1312,0)</f>
        <v>0</v>
      </c>
      <c r="BG1312" s="182">
        <f>IF(N1312="zákl. prenesená",J1312,0)</f>
        <v>0</v>
      </c>
      <c r="BH1312" s="182">
        <f>IF(N1312="zníž. prenesená",J1312,0)</f>
        <v>0</v>
      </c>
      <c r="BI1312" s="182">
        <f>IF(N1312="nulová",J1312,0)</f>
        <v>0</v>
      </c>
      <c r="BJ1312" s="18" t="s">
        <v>89</v>
      </c>
      <c r="BK1312" s="183">
        <f>ROUND(I1312*H1312,3)</f>
        <v>0</v>
      </c>
      <c r="BL1312" s="18" t="s">
        <v>351</v>
      </c>
      <c r="BM1312" s="181" t="s">
        <v>1885</v>
      </c>
    </row>
    <row r="1313" spans="1:65" s="13" customFormat="1" ht="11.25">
      <c r="B1313" s="184"/>
      <c r="D1313" s="185" t="s">
        <v>266</v>
      </c>
      <c r="E1313" s="186" t="s">
        <v>1</v>
      </c>
      <c r="F1313" s="187" t="s">
        <v>1886</v>
      </c>
      <c r="H1313" s="186" t="s">
        <v>1</v>
      </c>
      <c r="I1313" s="188"/>
      <c r="L1313" s="184"/>
      <c r="M1313" s="189"/>
      <c r="N1313" s="190"/>
      <c r="O1313" s="190"/>
      <c r="P1313" s="190"/>
      <c r="Q1313" s="190"/>
      <c r="R1313" s="190"/>
      <c r="S1313" s="190"/>
      <c r="T1313" s="191"/>
      <c r="AT1313" s="186" t="s">
        <v>266</v>
      </c>
      <c r="AU1313" s="186" t="s">
        <v>89</v>
      </c>
      <c r="AV1313" s="13" t="s">
        <v>82</v>
      </c>
      <c r="AW1313" s="13" t="s">
        <v>29</v>
      </c>
      <c r="AX1313" s="13" t="s">
        <v>74</v>
      </c>
      <c r="AY1313" s="186" t="s">
        <v>258</v>
      </c>
    </row>
    <row r="1314" spans="1:65" s="14" customFormat="1" ht="11.25">
      <c r="B1314" s="192"/>
      <c r="D1314" s="185" t="s">
        <v>266</v>
      </c>
      <c r="E1314" s="193" t="s">
        <v>1</v>
      </c>
      <c r="F1314" s="194" t="s">
        <v>1887</v>
      </c>
      <c r="H1314" s="195">
        <v>6.6</v>
      </c>
      <c r="I1314" s="196"/>
      <c r="L1314" s="192"/>
      <c r="M1314" s="197"/>
      <c r="N1314" s="198"/>
      <c r="O1314" s="198"/>
      <c r="P1314" s="198"/>
      <c r="Q1314" s="198"/>
      <c r="R1314" s="198"/>
      <c r="S1314" s="198"/>
      <c r="T1314" s="199"/>
      <c r="AT1314" s="193" t="s">
        <v>266</v>
      </c>
      <c r="AU1314" s="193" t="s">
        <v>89</v>
      </c>
      <c r="AV1314" s="14" t="s">
        <v>89</v>
      </c>
      <c r="AW1314" s="14" t="s">
        <v>29</v>
      </c>
      <c r="AX1314" s="14" t="s">
        <v>74</v>
      </c>
      <c r="AY1314" s="193" t="s">
        <v>258</v>
      </c>
    </row>
    <row r="1315" spans="1:65" s="14" customFormat="1" ht="11.25">
      <c r="B1315" s="192"/>
      <c r="D1315" s="185" t="s">
        <v>266</v>
      </c>
      <c r="E1315" s="193" t="s">
        <v>1</v>
      </c>
      <c r="F1315" s="194" t="s">
        <v>1888</v>
      </c>
      <c r="H1315" s="195">
        <v>6.6</v>
      </c>
      <c r="I1315" s="196"/>
      <c r="L1315" s="192"/>
      <c r="M1315" s="197"/>
      <c r="N1315" s="198"/>
      <c r="O1315" s="198"/>
      <c r="P1315" s="198"/>
      <c r="Q1315" s="198"/>
      <c r="R1315" s="198"/>
      <c r="S1315" s="198"/>
      <c r="T1315" s="199"/>
      <c r="AT1315" s="193" t="s">
        <v>266</v>
      </c>
      <c r="AU1315" s="193" t="s">
        <v>89</v>
      </c>
      <c r="AV1315" s="14" t="s">
        <v>89</v>
      </c>
      <c r="AW1315" s="14" t="s">
        <v>29</v>
      </c>
      <c r="AX1315" s="14" t="s">
        <v>74</v>
      </c>
      <c r="AY1315" s="193" t="s">
        <v>258</v>
      </c>
    </row>
    <row r="1316" spans="1:65" s="15" customFormat="1" ht="11.25">
      <c r="B1316" s="200"/>
      <c r="D1316" s="185" t="s">
        <v>266</v>
      </c>
      <c r="E1316" s="201" t="s">
        <v>1</v>
      </c>
      <c r="F1316" s="202" t="s">
        <v>280</v>
      </c>
      <c r="H1316" s="203">
        <v>13.2</v>
      </c>
      <c r="I1316" s="204"/>
      <c r="L1316" s="200"/>
      <c r="M1316" s="205"/>
      <c r="N1316" s="206"/>
      <c r="O1316" s="206"/>
      <c r="P1316" s="206"/>
      <c r="Q1316" s="206"/>
      <c r="R1316" s="206"/>
      <c r="S1316" s="206"/>
      <c r="T1316" s="207"/>
      <c r="AT1316" s="201" t="s">
        <v>266</v>
      </c>
      <c r="AU1316" s="201" t="s">
        <v>89</v>
      </c>
      <c r="AV1316" s="15" t="s">
        <v>264</v>
      </c>
      <c r="AW1316" s="15" t="s">
        <v>29</v>
      </c>
      <c r="AX1316" s="15" t="s">
        <v>82</v>
      </c>
      <c r="AY1316" s="201" t="s">
        <v>258</v>
      </c>
    </row>
    <row r="1317" spans="1:65" s="2" customFormat="1" ht="24" customHeight="1">
      <c r="A1317" s="33"/>
      <c r="B1317" s="169"/>
      <c r="C1317" s="170" t="s">
        <v>1889</v>
      </c>
      <c r="D1317" s="170" t="s">
        <v>260</v>
      </c>
      <c r="E1317" s="171" t="s">
        <v>1890</v>
      </c>
      <c r="F1317" s="172" t="s">
        <v>1891</v>
      </c>
      <c r="G1317" s="173" t="s">
        <v>1511</v>
      </c>
      <c r="H1317" s="175"/>
      <c r="I1317" s="175"/>
      <c r="J1317" s="174">
        <f>ROUND(I1317*H1317,3)</f>
        <v>0</v>
      </c>
      <c r="K1317" s="176"/>
      <c r="L1317" s="34"/>
      <c r="M1317" s="177" t="s">
        <v>1</v>
      </c>
      <c r="N1317" s="178" t="s">
        <v>40</v>
      </c>
      <c r="O1317" s="59"/>
      <c r="P1317" s="179">
        <f>O1317*H1317</f>
        <v>0</v>
      </c>
      <c r="Q1317" s="179">
        <v>0</v>
      </c>
      <c r="R1317" s="179">
        <f>Q1317*H1317</f>
        <v>0</v>
      </c>
      <c r="S1317" s="179">
        <v>0</v>
      </c>
      <c r="T1317" s="180">
        <f>S1317*H1317</f>
        <v>0</v>
      </c>
      <c r="U1317" s="33"/>
      <c r="V1317" s="33"/>
      <c r="W1317" s="33"/>
      <c r="X1317" s="33"/>
      <c r="Y1317" s="33"/>
      <c r="Z1317" s="33"/>
      <c r="AA1317" s="33"/>
      <c r="AB1317" s="33"/>
      <c r="AC1317" s="33"/>
      <c r="AD1317" s="33"/>
      <c r="AE1317" s="33"/>
      <c r="AR1317" s="181" t="s">
        <v>351</v>
      </c>
      <c r="AT1317" s="181" t="s">
        <v>260</v>
      </c>
      <c r="AU1317" s="181" t="s">
        <v>89</v>
      </c>
      <c r="AY1317" s="18" t="s">
        <v>258</v>
      </c>
      <c r="BE1317" s="182">
        <f>IF(N1317="základná",J1317,0)</f>
        <v>0</v>
      </c>
      <c r="BF1317" s="182">
        <f>IF(N1317="znížená",J1317,0)</f>
        <v>0</v>
      </c>
      <c r="BG1317" s="182">
        <f>IF(N1317="zákl. prenesená",J1317,0)</f>
        <v>0</v>
      </c>
      <c r="BH1317" s="182">
        <f>IF(N1317="zníž. prenesená",J1317,0)</f>
        <v>0</v>
      </c>
      <c r="BI1317" s="182">
        <f>IF(N1317="nulová",J1317,0)</f>
        <v>0</v>
      </c>
      <c r="BJ1317" s="18" t="s">
        <v>89</v>
      </c>
      <c r="BK1317" s="183">
        <f>ROUND(I1317*H1317,3)</f>
        <v>0</v>
      </c>
      <c r="BL1317" s="18" t="s">
        <v>351</v>
      </c>
      <c r="BM1317" s="181" t="s">
        <v>1892</v>
      </c>
    </row>
    <row r="1318" spans="1:65" s="12" customFormat="1" ht="22.9" customHeight="1">
      <c r="B1318" s="156"/>
      <c r="D1318" s="157" t="s">
        <v>73</v>
      </c>
      <c r="E1318" s="167" t="s">
        <v>1893</v>
      </c>
      <c r="F1318" s="167" t="s">
        <v>1894</v>
      </c>
      <c r="I1318" s="159"/>
      <c r="J1318" s="168">
        <f>BK1318</f>
        <v>0</v>
      </c>
      <c r="L1318" s="156"/>
      <c r="M1318" s="161"/>
      <c r="N1318" s="162"/>
      <c r="O1318" s="162"/>
      <c r="P1318" s="163">
        <f>SUM(P1319:P1333)</f>
        <v>0</v>
      </c>
      <c r="Q1318" s="162"/>
      <c r="R1318" s="163">
        <f>SUM(R1319:R1333)</f>
        <v>6.5557199999999996E-2</v>
      </c>
      <c r="S1318" s="162"/>
      <c r="T1318" s="164">
        <f>SUM(T1319:T1333)</f>
        <v>1.7954999999999999E-2</v>
      </c>
      <c r="AR1318" s="157" t="s">
        <v>89</v>
      </c>
      <c r="AT1318" s="165" t="s">
        <v>73</v>
      </c>
      <c r="AU1318" s="165" t="s">
        <v>82</v>
      </c>
      <c r="AY1318" s="157" t="s">
        <v>258</v>
      </c>
      <c r="BK1318" s="166">
        <f>SUM(BK1319:BK1333)</f>
        <v>0</v>
      </c>
    </row>
    <row r="1319" spans="1:65" s="2" customFormat="1" ht="24" customHeight="1">
      <c r="A1319" s="33"/>
      <c r="B1319" s="169"/>
      <c r="C1319" s="170" t="s">
        <v>1895</v>
      </c>
      <c r="D1319" s="170" t="s">
        <v>260</v>
      </c>
      <c r="E1319" s="171" t="s">
        <v>1896</v>
      </c>
      <c r="F1319" s="172" t="s">
        <v>1897</v>
      </c>
      <c r="G1319" s="173" t="s">
        <v>528</v>
      </c>
      <c r="H1319" s="174">
        <v>10</v>
      </c>
      <c r="I1319" s="175"/>
      <c r="J1319" s="174">
        <f>ROUND(I1319*H1319,3)</f>
        <v>0</v>
      </c>
      <c r="K1319" s="176"/>
      <c r="L1319" s="34"/>
      <c r="M1319" s="177" t="s">
        <v>1</v>
      </c>
      <c r="N1319" s="178" t="s">
        <v>40</v>
      </c>
      <c r="O1319" s="59"/>
      <c r="P1319" s="179">
        <f>O1319*H1319</f>
        <v>0</v>
      </c>
      <c r="Q1319" s="179">
        <v>1.58E-3</v>
      </c>
      <c r="R1319" s="179">
        <f>Q1319*H1319</f>
        <v>1.5800000000000002E-2</v>
      </c>
      <c r="S1319" s="179">
        <v>0</v>
      </c>
      <c r="T1319" s="180">
        <f>S1319*H1319</f>
        <v>0</v>
      </c>
      <c r="U1319" s="33"/>
      <c r="V1319" s="33"/>
      <c r="W1319" s="33"/>
      <c r="X1319" s="33"/>
      <c r="Y1319" s="33"/>
      <c r="Z1319" s="33"/>
      <c r="AA1319" s="33"/>
      <c r="AB1319" s="33"/>
      <c r="AC1319" s="33"/>
      <c r="AD1319" s="33"/>
      <c r="AE1319" s="33"/>
      <c r="AR1319" s="181" t="s">
        <v>351</v>
      </c>
      <c r="AT1319" s="181" t="s">
        <v>260</v>
      </c>
      <c r="AU1319" s="181" t="s">
        <v>89</v>
      </c>
      <c r="AY1319" s="18" t="s">
        <v>258</v>
      </c>
      <c r="BE1319" s="182">
        <f>IF(N1319="základná",J1319,0)</f>
        <v>0</v>
      </c>
      <c r="BF1319" s="182">
        <f>IF(N1319="znížená",J1319,0)</f>
        <v>0</v>
      </c>
      <c r="BG1319" s="182">
        <f>IF(N1319="zákl. prenesená",J1319,0)</f>
        <v>0</v>
      </c>
      <c r="BH1319" s="182">
        <f>IF(N1319="zníž. prenesená",J1319,0)</f>
        <v>0</v>
      </c>
      <c r="BI1319" s="182">
        <f>IF(N1319="nulová",J1319,0)</f>
        <v>0</v>
      </c>
      <c r="BJ1319" s="18" t="s">
        <v>89</v>
      </c>
      <c r="BK1319" s="183">
        <f>ROUND(I1319*H1319,3)</f>
        <v>0</v>
      </c>
      <c r="BL1319" s="18" t="s">
        <v>351</v>
      </c>
      <c r="BM1319" s="181" t="s">
        <v>1898</v>
      </c>
    </row>
    <row r="1320" spans="1:65" s="14" customFormat="1" ht="11.25">
      <c r="B1320" s="192"/>
      <c r="D1320" s="185" t="s">
        <v>266</v>
      </c>
      <c r="E1320" s="193" t="s">
        <v>1</v>
      </c>
      <c r="F1320" s="194" t="s">
        <v>1899</v>
      </c>
      <c r="H1320" s="195">
        <v>10</v>
      </c>
      <c r="I1320" s="196"/>
      <c r="L1320" s="192"/>
      <c r="M1320" s="197"/>
      <c r="N1320" s="198"/>
      <c r="O1320" s="198"/>
      <c r="P1320" s="198"/>
      <c r="Q1320" s="198"/>
      <c r="R1320" s="198"/>
      <c r="S1320" s="198"/>
      <c r="T1320" s="199"/>
      <c r="AT1320" s="193" t="s">
        <v>266</v>
      </c>
      <c r="AU1320" s="193" t="s">
        <v>89</v>
      </c>
      <c r="AV1320" s="14" t="s">
        <v>89</v>
      </c>
      <c r="AW1320" s="14" t="s">
        <v>29</v>
      </c>
      <c r="AX1320" s="14" t="s">
        <v>82</v>
      </c>
      <c r="AY1320" s="193" t="s">
        <v>258</v>
      </c>
    </row>
    <row r="1321" spans="1:65" s="2" customFormat="1" ht="24" customHeight="1">
      <c r="A1321" s="33"/>
      <c r="B1321" s="169"/>
      <c r="C1321" s="170" t="s">
        <v>1900</v>
      </c>
      <c r="D1321" s="170" t="s">
        <v>260</v>
      </c>
      <c r="E1321" s="171" t="s">
        <v>1901</v>
      </c>
      <c r="F1321" s="172" t="s">
        <v>1902</v>
      </c>
      <c r="G1321" s="173" t="s">
        <v>528</v>
      </c>
      <c r="H1321" s="174">
        <v>6.3</v>
      </c>
      <c r="I1321" s="175"/>
      <c r="J1321" s="174">
        <f>ROUND(I1321*H1321,3)</f>
        <v>0</v>
      </c>
      <c r="K1321" s="176"/>
      <c r="L1321" s="34"/>
      <c r="M1321" s="177" t="s">
        <v>1</v>
      </c>
      <c r="N1321" s="178" t="s">
        <v>40</v>
      </c>
      <c r="O1321" s="59"/>
      <c r="P1321" s="179">
        <f>O1321*H1321</f>
        <v>0</v>
      </c>
      <c r="Q1321" s="179">
        <v>0</v>
      </c>
      <c r="R1321" s="179">
        <f>Q1321*H1321</f>
        <v>0</v>
      </c>
      <c r="S1321" s="179">
        <v>2.8500000000000001E-3</v>
      </c>
      <c r="T1321" s="180">
        <f>S1321*H1321</f>
        <v>1.7954999999999999E-2</v>
      </c>
      <c r="U1321" s="33"/>
      <c r="V1321" s="33"/>
      <c r="W1321" s="33"/>
      <c r="X1321" s="33"/>
      <c r="Y1321" s="33"/>
      <c r="Z1321" s="33"/>
      <c r="AA1321" s="33"/>
      <c r="AB1321" s="33"/>
      <c r="AC1321" s="33"/>
      <c r="AD1321" s="33"/>
      <c r="AE1321" s="33"/>
      <c r="AR1321" s="181" t="s">
        <v>351</v>
      </c>
      <c r="AT1321" s="181" t="s">
        <v>260</v>
      </c>
      <c r="AU1321" s="181" t="s">
        <v>89</v>
      </c>
      <c r="AY1321" s="18" t="s">
        <v>258</v>
      </c>
      <c r="BE1321" s="182">
        <f>IF(N1321="základná",J1321,0)</f>
        <v>0</v>
      </c>
      <c r="BF1321" s="182">
        <f>IF(N1321="znížená",J1321,0)</f>
        <v>0</v>
      </c>
      <c r="BG1321" s="182">
        <f>IF(N1321="zákl. prenesená",J1321,0)</f>
        <v>0</v>
      </c>
      <c r="BH1321" s="182">
        <f>IF(N1321="zníž. prenesená",J1321,0)</f>
        <v>0</v>
      </c>
      <c r="BI1321" s="182">
        <f>IF(N1321="nulová",J1321,0)</f>
        <v>0</v>
      </c>
      <c r="BJ1321" s="18" t="s">
        <v>89</v>
      </c>
      <c r="BK1321" s="183">
        <f>ROUND(I1321*H1321,3)</f>
        <v>0</v>
      </c>
      <c r="BL1321" s="18" t="s">
        <v>351</v>
      </c>
      <c r="BM1321" s="181" t="s">
        <v>1903</v>
      </c>
    </row>
    <row r="1322" spans="1:65" s="14" customFormat="1" ht="11.25">
      <c r="B1322" s="192"/>
      <c r="D1322" s="185" t="s">
        <v>266</v>
      </c>
      <c r="E1322" s="193" t="s">
        <v>1</v>
      </c>
      <c r="F1322" s="194" t="s">
        <v>1904</v>
      </c>
      <c r="H1322" s="195">
        <v>6.3</v>
      </c>
      <c r="I1322" s="196"/>
      <c r="L1322" s="192"/>
      <c r="M1322" s="197"/>
      <c r="N1322" s="198"/>
      <c r="O1322" s="198"/>
      <c r="P1322" s="198"/>
      <c r="Q1322" s="198"/>
      <c r="R1322" s="198"/>
      <c r="S1322" s="198"/>
      <c r="T1322" s="199"/>
      <c r="AT1322" s="193" t="s">
        <v>266</v>
      </c>
      <c r="AU1322" s="193" t="s">
        <v>89</v>
      </c>
      <c r="AV1322" s="14" t="s">
        <v>89</v>
      </c>
      <c r="AW1322" s="14" t="s">
        <v>29</v>
      </c>
      <c r="AX1322" s="14" t="s">
        <v>82</v>
      </c>
      <c r="AY1322" s="193" t="s">
        <v>258</v>
      </c>
    </row>
    <row r="1323" spans="1:65" s="2" customFormat="1" ht="24" customHeight="1">
      <c r="A1323" s="33"/>
      <c r="B1323" s="169"/>
      <c r="C1323" s="170" t="s">
        <v>1905</v>
      </c>
      <c r="D1323" s="170" t="s">
        <v>260</v>
      </c>
      <c r="E1323" s="171" t="s">
        <v>1906</v>
      </c>
      <c r="F1323" s="172" t="s">
        <v>1907</v>
      </c>
      <c r="G1323" s="173" t="s">
        <v>528</v>
      </c>
      <c r="H1323" s="174">
        <v>2.2999999999999998</v>
      </c>
      <c r="I1323" s="175"/>
      <c r="J1323" s="174">
        <f>ROUND(I1323*H1323,3)</f>
        <v>0</v>
      </c>
      <c r="K1323" s="176"/>
      <c r="L1323" s="34"/>
      <c r="M1323" s="177" t="s">
        <v>1</v>
      </c>
      <c r="N1323" s="178" t="s">
        <v>40</v>
      </c>
      <c r="O1323" s="59"/>
      <c r="P1323" s="179">
        <f>O1323*H1323</f>
        <v>0</v>
      </c>
      <c r="Q1323" s="179">
        <v>1.8E-3</v>
      </c>
      <c r="R1323" s="179">
        <f>Q1323*H1323</f>
        <v>4.1399999999999996E-3</v>
      </c>
      <c r="S1323" s="179">
        <v>0</v>
      </c>
      <c r="T1323" s="180">
        <f>S1323*H1323</f>
        <v>0</v>
      </c>
      <c r="U1323" s="33"/>
      <c r="V1323" s="33"/>
      <c r="W1323" s="33"/>
      <c r="X1323" s="33"/>
      <c r="Y1323" s="33"/>
      <c r="Z1323" s="33"/>
      <c r="AA1323" s="33"/>
      <c r="AB1323" s="33"/>
      <c r="AC1323" s="33"/>
      <c r="AD1323" s="33"/>
      <c r="AE1323" s="33"/>
      <c r="AR1323" s="181" t="s">
        <v>351</v>
      </c>
      <c r="AT1323" s="181" t="s">
        <v>260</v>
      </c>
      <c r="AU1323" s="181" t="s">
        <v>89</v>
      </c>
      <c r="AY1323" s="18" t="s">
        <v>258</v>
      </c>
      <c r="BE1323" s="182">
        <f>IF(N1323="základná",J1323,0)</f>
        <v>0</v>
      </c>
      <c r="BF1323" s="182">
        <f>IF(N1323="znížená",J1323,0)</f>
        <v>0</v>
      </c>
      <c r="BG1323" s="182">
        <f>IF(N1323="zákl. prenesená",J1323,0)</f>
        <v>0</v>
      </c>
      <c r="BH1323" s="182">
        <f>IF(N1323="zníž. prenesená",J1323,0)</f>
        <v>0</v>
      </c>
      <c r="BI1323" s="182">
        <f>IF(N1323="nulová",J1323,0)</f>
        <v>0</v>
      </c>
      <c r="BJ1323" s="18" t="s">
        <v>89</v>
      </c>
      <c r="BK1323" s="183">
        <f>ROUND(I1323*H1323,3)</f>
        <v>0</v>
      </c>
      <c r="BL1323" s="18" t="s">
        <v>351</v>
      </c>
      <c r="BM1323" s="181" t="s">
        <v>1908</v>
      </c>
    </row>
    <row r="1324" spans="1:65" s="14" customFormat="1" ht="11.25">
      <c r="B1324" s="192"/>
      <c r="D1324" s="185" t="s">
        <v>266</v>
      </c>
      <c r="E1324" s="193" t="s">
        <v>1</v>
      </c>
      <c r="F1324" s="194" t="s">
        <v>1909</v>
      </c>
      <c r="H1324" s="195">
        <v>2.2999999999999998</v>
      </c>
      <c r="I1324" s="196"/>
      <c r="L1324" s="192"/>
      <c r="M1324" s="197"/>
      <c r="N1324" s="198"/>
      <c r="O1324" s="198"/>
      <c r="P1324" s="198"/>
      <c r="Q1324" s="198"/>
      <c r="R1324" s="198"/>
      <c r="S1324" s="198"/>
      <c r="T1324" s="199"/>
      <c r="AT1324" s="193" t="s">
        <v>266</v>
      </c>
      <c r="AU1324" s="193" t="s">
        <v>89</v>
      </c>
      <c r="AV1324" s="14" t="s">
        <v>89</v>
      </c>
      <c r="AW1324" s="14" t="s">
        <v>29</v>
      </c>
      <c r="AX1324" s="14" t="s">
        <v>82</v>
      </c>
      <c r="AY1324" s="193" t="s">
        <v>258</v>
      </c>
    </row>
    <row r="1325" spans="1:65" s="2" customFormat="1" ht="24" customHeight="1">
      <c r="A1325" s="33"/>
      <c r="B1325" s="169"/>
      <c r="C1325" s="170" t="s">
        <v>1910</v>
      </c>
      <c r="D1325" s="170" t="s">
        <v>260</v>
      </c>
      <c r="E1325" s="171" t="s">
        <v>1911</v>
      </c>
      <c r="F1325" s="172" t="s">
        <v>1912</v>
      </c>
      <c r="G1325" s="173" t="s">
        <v>528</v>
      </c>
      <c r="H1325" s="174">
        <v>5.6</v>
      </c>
      <c r="I1325" s="175"/>
      <c r="J1325" s="174">
        <f>ROUND(I1325*H1325,3)</f>
        <v>0</v>
      </c>
      <c r="K1325" s="176"/>
      <c r="L1325" s="34"/>
      <c r="M1325" s="177" t="s">
        <v>1</v>
      </c>
      <c r="N1325" s="178" t="s">
        <v>40</v>
      </c>
      <c r="O1325" s="59"/>
      <c r="P1325" s="179">
        <f>O1325*H1325</f>
        <v>0</v>
      </c>
      <c r="Q1325" s="179">
        <v>3.5699999999999998E-3</v>
      </c>
      <c r="R1325" s="179">
        <f>Q1325*H1325</f>
        <v>1.9991999999999999E-2</v>
      </c>
      <c r="S1325" s="179">
        <v>0</v>
      </c>
      <c r="T1325" s="180">
        <f>S1325*H1325</f>
        <v>0</v>
      </c>
      <c r="U1325" s="33"/>
      <c r="V1325" s="33"/>
      <c r="W1325" s="33"/>
      <c r="X1325" s="33"/>
      <c r="Y1325" s="33"/>
      <c r="Z1325" s="33"/>
      <c r="AA1325" s="33"/>
      <c r="AB1325" s="33"/>
      <c r="AC1325" s="33"/>
      <c r="AD1325" s="33"/>
      <c r="AE1325" s="33"/>
      <c r="AR1325" s="181" t="s">
        <v>351</v>
      </c>
      <c r="AT1325" s="181" t="s">
        <v>260</v>
      </c>
      <c r="AU1325" s="181" t="s">
        <v>89</v>
      </c>
      <c r="AY1325" s="18" t="s">
        <v>258</v>
      </c>
      <c r="BE1325" s="182">
        <f>IF(N1325="základná",J1325,0)</f>
        <v>0</v>
      </c>
      <c r="BF1325" s="182">
        <f>IF(N1325="znížená",J1325,0)</f>
        <v>0</v>
      </c>
      <c r="BG1325" s="182">
        <f>IF(N1325="zákl. prenesená",J1325,0)</f>
        <v>0</v>
      </c>
      <c r="BH1325" s="182">
        <f>IF(N1325="zníž. prenesená",J1325,0)</f>
        <v>0</v>
      </c>
      <c r="BI1325" s="182">
        <f>IF(N1325="nulová",J1325,0)</f>
        <v>0</v>
      </c>
      <c r="BJ1325" s="18" t="s">
        <v>89</v>
      </c>
      <c r="BK1325" s="183">
        <f>ROUND(I1325*H1325,3)</f>
        <v>0</v>
      </c>
      <c r="BL1325" s="18" t="s">
        <v>351</v>
      </c>
      <c r="BM1325" s="181" t="s">
        <v>1913</v>
      </c>
    </row>
    <row r="1326" spans="1:65" s="14" customFormat="1" ht="11.25">
      <c r="B1326" s="192"/>
      <c r="D1326" s="185" t="s">
        <v>266</v>
      </c>
      <c r="E1326" s="193" t="s">
        <v>1</v>
      </c>
      <c r="F1326" s="194" t="s">
        <v>1914</v>
      </c>
      <c r="H1326" s="195">
        <v>5.6</v>
      </c>
      <c r="I1326" s="196"/>
      <c r="L1326" s="192"/>
      <c r="M1326" s="197"/>
      <c r="N1326" s="198"/>
      <c r="O1326" s="198"/>
      <c r="P1326" s="198"/>
      <c r="Q1326" s="198"/>
      <c r="R1326" s="198"/>
      <c r="S1326" s="198"/>
      <c r="T1326" s="199"/>
      <c r="AT1326" s="193" t="s">
        <v>266</v>
      </c>
      <c r="AU1326" s="193" t="s">
        <v>89</v>
      </c>
      <c r="AV1326" s="14" t="s">
        <v>89</v>
      </c>
      <c r="AW1326" s="14" t="s">
        <v>29</v>
      </c>
      <c r="AX1326" s="14" t="s">
        <v>82</v>
      </c>
      <c r="AY1326" s="193" t="s">
        <v>258</v>
      </c>
    </row>
    <row r="1327" spans="1:65" s="2" customFormat="1" ht="24" customHeight="1">
      <c r="A1327" s="33"/>
      <c r="B1327" s="169"/>
      <c r="C1327" s="170" t="s">
        <v>1915</v>
      </c>
      <c r="D1327" s="170" t="s">
        <v>260</v>
      </c>
      <c r="E1327" s="171" t="s">
        <v>1916</v>
      </c>
      <c r="F1327" s="172" t="s">
        <v>1917</v>
      </c>
      <c r="G1327" s="173" t="s">
        <v>528</v>
      </c>
      <c r="H1327" s="174">
        <v>3</v>
      </c>
      <c r="I1327" s="175"/>
      <c r="J1327" s="174">
        <f>ROUND(I1327*H1327,3)</f>
        <v>0</v>
      </c>
      <c r="K1327" s="176"/>
      <c r="L1327" s="34"/>
      <c r="M1327" s="177" t="s">
        <v>1</v>
      </c>
      <c r="N1327" s="178" t="s">
        <v>40</v>
      </c>
      <c r="O1327" s="59"/>
      <c r="P1327" s="179">
        <f>O1327*H1327</f>
        <v>0</v>
      </c>
      <c r="Q1327" s="179">
        <v>3.5699999999999998E-3</v>
      </c>
      <c r="R1327" s="179">
        <f>Q1327*H1327</f>
        <v>1.0709999999999999E-2</v>
      </c>
      <c r="S1327" s="179">
        <v>0</v>
      </c>
      <c r="T1327" s="180">
        <f>S1327*H1327</f>
        <v>0</v>
      </c>
      <c r="U1327" s="33"/>
      <c r="V1327" s="33"/>
      <c r="W1327" s="33"/>
      <c r="X1327" s="33"/>
      <c r="Y1327" s="33"/>
      <c r="Z1327" s="33"/>
      <c r="AA1327" s="33"/>
      <c r="AB1327" s="33"/>
      <c r="AC1327" s="33"/>
      <c r="AD1327" s="33"/>
      <c r="AE1327" s="33"/>
      <c r="AR1327" s="181" t="s">
        <v>351</v>
      </c>
      <c r="AT1327" s="181" t="s">
        <v>260</v>
      </c>
      <c r="AU1327" s="181" t="s">
        <v>89</v>
      </c>
      <c r="AY1327" s="18" t="s">
        <v>258</v>
      </c>
      <c r="BE1327" s="182">
        <f>IF(N1327="základná",J1327,0)</f>
        <v>0</v>
      </c>
      <c r="BF1327" s="182">
        <f>IF(N1327="znížená",J1327,0)</f>
        <v>0</v>
      </c>
      <c r="BG1327" s="182">
        <f>IF(N1327="zákl. prenesená",J1327,0)</f>
        <v>0</v>
      </c>
      <c r="BH1327" s="182">
        <f>IF(N1327="zníž. prenesená",J1327,0)</f>
        <v>0</v>
      </c>
      <c r="BI1327" s="182">
        <f>IF(N1327="nulová",J1327,0)</f>
        <v>0</v>
      </c>
      <c r="BJ1327" s="18" t="s">
        <v>89</v>
      </c>
      <c r="BK1327" s="183">
        <f>ROUND(I1327*H1327,3)</f>
        <v>0</v>
      </c>
      <c r="BL1327" s="18" t="s">
        <v>351</v>
      </c>
      <c r="BM1327" s="181" t="s">
        <v>1918</v>
      </c>
    </row>
    <row r="1328" spans="1:65" s="14" customFormat="1" ht="11.25">
      <c r="B1328" s="192"/>
      <c r="D1328" s="185" t="s">
        <v>266</v>
      </c>
      <c r="E1328" s="193" t="s">
        <v>1</v>
      </c>
      <c r="F1328" s="194" t="s">
        <v>1681</v>
      </c>
      <c r="H1328" s="195">
        <v>3</v>
      </c>
      <c r="I1328" s="196"/>
      <c r="L1328" s="192"/>
      <c r="M1328" s="197"/>
      <c r="N1328" s="198"/>
      <c r="O1328" s="198"/>
      <c r="P1328" s="198"/>
      <c r="Q1328" s="198"/>
      <c r="R1328" s="198"/>
      <c r="S1328" s="198"/>
      <c r="T1328" s="199"/>
      <c r="AT1328" s="193" t="s">
        <v>266</v>
      </c>
      <c r="AU1328" s="193" t="s">
        <v>89</v>
      </c>
      <c r="AV1328" s="14" t="s">
        <v>89</v>
      </c>
      <c r="AW1328" s="14" t="s">
        <v>29</v>
      </c>
      <c r="AX1328" s="14" t="s">
        <v>82</v>
      </c>
      <c r="AY1328" s="193" t="s">
        <v>258</v>
      </c>
    </row>
    <row r="1329" spans="1:65" s="2" customFormat="1" ht="36" customHeight="1">
      <c r="A1329" s="33"/>
      <c r="B1329" s="169"/>
      <c r="C1329" s="170" t="s">
        <v>1919</v>
      </c>
      <c r="D1329" s="170" t="s">
        <v>260</v>
      </c>
      <c r="E1329" s="171" t="s">
        <v>1920</v>
      </c>
      <c r="F1329" s="172" t="s">
        <v>1921</v>
      </c>
      <c r="G1329" s="173" t="s">
        <v>528</v>
      </c>
      <c r="H1329" s="174">
        <v>3</v>
      </c>
      <c r="I1329" s="175"/>
      <c r="J1329" s="174">
        <f>ROUND(I1329*H1329,3)</f>
        <v>0</v>
      </c>
      <c r="K1329" s="176"/>
      <c r="L1329" s="34"/>
      <c r="M1329" s="177" t="s">
        <v>1</v>
      </c>
      <c r="N1329" s="178" t="s">
        <v>40</v>
      </c>
      <c r="O1329" s="59"/>
      <c r="P1329" s="179">
        <f>O1329*H1329</f>
        <v>0</v>
      </c>
      <c r="Q1329" s="179">
        <v>1.6800000000000001E-3</v>
      </c>
      <c r="R1329" s="179">
        <f>Q1329*H1329</f>
        <v>5.0400000000000002E-3</v>
      </c>
      <c r="S1329" s="179">
        <v>0</v>
      </c>
      <c r="T1329" s="180">
        <f>S1329*H1329</f>
        <v>0</v>
      </c>
      <c r="U1329" s="33"/>
      <c r="V1329" s="33"/>
      <c r="W1329" s="33"/>
      <c r="X1329" s="33"/>
      <c r="Y1329" s="33"/>
      <c r="Z1329" s="33"/>
      <c r="AA1329" s="33"/>
      <c r="AB1329" s="33"/>
      <c r="AC1329" s="33"/>
      <c r="AD1329" s="33"/>
      <c r="AE1329" s="33"/>
      <c r="AR1329" s="181" t="s">
        <v>351</v>
      </c>
      <c r="AT1329" s="181" t="s">
        <v>260</v>
      </c>
      <c r="AU1329" s="181" t="s">
        <v>89</v>
      </c>
      <c r="AY1329" s="18" t="s">
        <v>258</v>
      </c>
      <c r="BE1329" s="182">
        <f>IF(N1329="základná",J1329,0)</f>
        <v>0</v>
      </c>
      <c r="BF1329" s="182">
        <f>IF(N1329="znížená",J1329,0)</f>
        <v>0</v>
      </c>
      <c r="BG1329" s="182">
        <f>IF(N1329="zákl. prenesená",J1329,0)</f>
        <v>0</v>
      </c>
      <c r="BH1329" s="182">
        <f>IF(N1329="zníž. prenesená",J1329,0)</f>
        <v>0</v>
      </c>
      <c r="BI1329" s="182">
        <f>IF(N1329="nulová",J1329,0)</f>
        <v>0</v>
      </c>
      <c r="BJ1329" s="18" t="s">
        <v>89</v>
      </c>
      <c r="BK1329" s="183">
        <f>ROUND(I1329*H1329,3)</f>
        <v>0</v>
      </c>
      <c r="BL1329" s="18" t="s">
        <v>351</v>
      </c>
      <c r="BM1329" s="181" t="s">
        <v>1922</v>
      </c>
    </row>
    <row r="1330" spans="1:65" s="2" customFormat="1" ht="24" customHeight="1">
      <c r="A1330" s="33"/>
      <c r="B1330" s="169"/>
      <c r="C1330" s="170" t="s">
        <v>1923</v>
      </c>
      <c r="D1330" s="170" t="s">
        <v>260</v>
      </c>
      <c r="E1330" s="171" t="s">
        <v>1924</v>
      </c>
      <c r="F1330" s="172" t="s">
        <v>1925</v>
      </c>
      <c r="G1330" s="173" t="s">
        <v>435</v>
      </c>
      <c r="H1330" s="174">
        <v>1</v>
      </c>
      <c r="I1330" s="175"/>
      <c r="J1330" s="174">
        <f>ROUND(I1330*H1330,3)</f>
        <v>0</v>
      </c>
      <c r="K1330" s="176"/>
      <c r="L1330" s="34"/>
      <c r="M1330" s="177" t="s">
        <v>1</v>
      </c>
      <c r="N1330" s="178" t="s">
        <v>40</v>
      </c>
      <c r="O1330" s="59"/>
      <c r="P1330" s="179">
        <f>O1330*H1330</f>
        <v>0</v>
      </c>
      <c r="Q1330" s="179">
        <v>3.6000000000000002E-4</v>
      </c>
      <c r="R1330" s="179">
        <f>Q1330*H1330</f>
        <v>3.6000000000000002E-4</v>
      </c>
      <c r="S1330" s="179">
        <v>0</v>
      </c>
      <c r="T1330" s="180">
        <f>S1330*H1330</f>
        <v>0</v>
      </c>
      <c r="U1330" s="33"/>
      <c r="V1330" s="33"/>
      <c r="W1330" s="33"/>
      <c r="X1330" s="33"/>
      <c r="Y1330" s="33"/>
      <c r="Z1330" s="33"/>
      <c r="AA1330" s="33"/>
      <c r="AB1330" s="33"/>
      <c r="AC1330" s="33"/>
      <c r="AD1330" s="33"/>
      <c r="AE1330" s="33"/>
      <c r="AR1330" s="181" t="s">
        <v>351</v>
      </c>
      <c r="AT1330" s="181" t="s">
        <v>260</v>
      </c>
      <c r="AU1330" s="181" t="s">
        <v>89</v>
      </c>
      <c r="AY1330" s="18" t="s">
        <v>258</v>
      </c>
      <c r="BE1330" s="182">
        <f>IF(N1330="základná",J1330,0)</f>
        <v>0</v>
      </c>
      <c r="BF1330" s="182">
        <f>IF(N1330="znížená",J1330,0)</f>
        <v>0</v>
      </c>
      <c r="BG1330" s="182">
        <f>IF(N1330="zákl. prenesená",J1330,0)</f>
        <v>0</v>
      </c>
      <c r="BH1330" s="182">
        <f>IF(N1330="zníž. prenesená",J1330,0)</f>
        <v>0</v>
      </c>
      <c r="BI1330" s="182">
        <f>IF(N1330="nulová",J1330,0)</f>
        <v>0</v>
      </c>
      <c r="BJ1330" s="18" t="s">
        <v>89</v>
      </c>
      <c r="BK1330" s="183">
        <f>ROUND(I1330*H1330,3)</f>
        <v>0</v>
      </c>
      <c r="BL1330" s="18" t="s">
        <v>351</v>
      </c>
      <c r="BM1330" s="181" t="s">
        <v>1926</v>
      </c>
    </row>
    <row r="1331" spans="1:65" s="2" customFormat="1" ht="16.5" customHeight="1">
      <c r="A1331" s="33"/>
      <c r="B1331" s="169"/>
      <c r="C1331" s="170" t="s">
        <v>1927</v>
      </c>
      <c r="D1331" s="170" t="s">
        <v>260</v>
      </c>
      <c r="E1331" s="171" t="s">
        <v>1928</v>
      </c>
      <c r="F1331" s="172" t="s">
        <v>1929</v>
      </c>
      <c r="G1331" s="173" t="s">
        <v>528</v>
      </c>
      <c r="H1331" s="174">
        <v>6.26</v>
      </c>
      <c r="I1331" s="175"/>
      <c r="J1331" s="174">
        <f>ROUND(I1331*H1331,3)</f>
        <v>0</v>
      </c>
      <c r="K1331" s="176"/>
      <c r="L1331" s="34"/>
      <c r="M1331" s="177" t="s">
        <v>1</v>
      </c>
      <c r="N1331" s="178" t="s">
        <v>40</v>
      </c>
      <c r="O1331" s="59"/>
      <c r="P1331" s="179">
        <f>O1331*H1331</f>
        <v>0</v>
      </c>
      <c r="Q1331" s="179">
        <v>1.5200000000000001E-3</v>
      </c>
      <c r="R1331" s="179">
        <f>Q1331*H1331</f>
        <v>9.5151999999999997E-3</v>
      </c>
      <c r="S1331" s="179">
        <v>0</v>
      </c>
      <c r="T1331" s="180">
        <f>S1331*H1331</f>
        <v>0</v>
      </c>
      <c r="U1331" s="33"/>
      <c r="V1331" s="33"/>
      <c r="W1331" s="33"/>
      <c r="X1331" s="33"/>
      <c r="Y1331" s="33"/>
      <c r="Z1331" s="33"/>
      <c r="AA1331" s="33"/>
      <c r="AB1331" s="33"/>
      <c r="AC1331" s="33"/>
      <c r="AD1331" s="33"/>
      <c r="AE1331" s="33"/>
      <c r="AR1331" s="181" t="s">
        <v>351</v>
      </c>
      <c r="AT1331" s="181" t="s">
        <v>260</v>
      </c>
      <c r="AU1331" s="181" t="s">
        <v>89</v>
      </c>
      <c r="AY1331" s="18" t="s">
        <v>258</v>
      </c>
      <c r="BE1331" s="182">
        <f>IF(N1331="základná",J1331,0)</f>
        <v>0</v>
      </c>
      <c r="BF1331" s="182">
        <f>IF(N1331="znížená",J1331,0)</f>
        <v>0</v>
      </c>
      <c r="BG1331" s="182">
        <f>IF(N1331="zákl. prenesená",J1331,0)</f>
        <v>0</v>
      </c>
      <c r="BH1331" s="182">
        <f>IF(N1331="zníž. prenesená",J1331,0)</f>
        <v>0</v>
      </c>
      <c r="BI1331" s="182">
        <f>IF(N1331="nulová",J1331,0)</f>
        <v>0</v>
      </c>
      <c r="BJ1331" s="18" t="s">
        <v>89</v>
      </c>
      <c r="BK1331" s="183">
        <f>ROUND(I1331*H1331,3)</f>
        <v>0</v>
      </c>
      <c r="BL1331" s="18" t="s">
        <v>351</v>
      </c>
      <c r="BM1331" s="181" t="s">
        <v>1930</v>
      </c>
    </row>
    <row r="1332" spans="1:65" s="14" customFormat="1" ht="11.25">
      <c r="B1332" s="192"/>
      <c r="D1332" s="185" t="s">
        <v>266</v>
      </c>
      <c r="E1332" s="193" t="s">
        <v>1</v>
      </c>
      <c r="F1332" s="194" t="s">
        <v>1931</v>
      </c>
      <c r="H1332" s="195">
        <v>6.26</v>
      </c>
      <c r="I1332" s="196"/>
      <c r="L1332" s="192"/>
      <c r="M1332" s="197"/>
      <c r="N1332" s="198"/>
      <c r="O1332" s="198"/>
      <c r="P1332" s="198"/>
      <c r="Q1332" s="198"/>
      <c r="R1332" s="198"/>
      <c r="S1332" s="198"/>
      <c r="T1332" s="199"/>
      <c r="AT1332" s="193" t="s">
        <v>266</v>
      </c>
      <c r="AU1332" s="193" t="s">
        <v>89</v>
      </c>
      <c r="AV1332" s="14" t="s">
        <v>89</v>
      </c>
      <c r="AW1332" s="14" t="s">
        <v>29</v>
      </c>
      <c r="AX1332" s="14" t="s">
        <v>82</v>
      </c>
      <c r="AY1332" s="193" t="s">
        <v>258</v>
      </c>
    </row>
    <row r="1333" spans="1:65" s="2" customFormat="1" ht="24" customHeight="1">
      <c r="A1333" s="33"/>
      <c r="B1333" s="169"/>
      <c r="C1333" s="170" t="s">
        <v>1932</v>
      </c>
      <c r="D1333" s="170" t="s">
        <v>260</v>
      </c>
      <c r="E1333" s="171" t="s">
        <v>1933</v>
      </c>
      <c r="F1333" s="172" t="s">
        <v>1934</v>
      </c>
      <c r="G1333" s="173" t="s">
        <v>1511</v>
      </c>
      <c r="H1333" s="175"/>
      <c r="I1333" s="175"/>
      <c r="J1333" s="174">
        <f>ROUND(I1333*H1333,3)</f>
        <v>0</v>
      </c>
      <c r="K1333" s="176"/>
      <c r="L1333" s="34"/>
      <c r="M1333" s="177" t="s">
        <v>1</v>
      </c>
      <c r="N1333" s="178" t="s">
        <v>40</v>
      </c>
      <c r="O1333" s="59"/>
      <c r="P1333" s="179">
        <f>O1333*H1333</f>
        <v>0</v>
      </c>
      <c r="Q1333" s="179">
        <v>0</v>
      </c>
      <c r="R1333" s="179">
        <f>Q1333*H1333</f>
        <v>0</v>
      </c>
      <c r="S1333" s="179">
        <v>0</v>
      </c>
      <c r="T1333" s="180">
        <f>S1333*H1333</f>
        <v>0</v>
      </c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R1333" s="181" t="s">
        <v>351</v>
      </c>
      <c r="AT1333" s="181" t="s">
        <v>260</v>
      </c>
      <c r="AU1333" s="181" t="s">
        <v>89</v>
      </c>
      <c r="AY1333" s="18" t="s">
        <v>258</v>
      </c>
      <c r="BE1333" s="182">
        <f>IF(N1333="základná",J1333,0)</f>
        <v>0</v>
      </c>
      <c r="BF1333" s="182">
        <f>IF(N1333="znížená",J1333,0)</f>
        <v>0</v>
      </c>
      <c r="BG1333" s="182">
        <f>IF(N1333="zákl. prenesená",J1333,0)</f>
        <v>0</v>
      </c>
      <c r="BH1333" s="182">
        <f>IF(N1333="zníž. prenesená",J1333,0)</f>
        <v>0</v>
      </c>
      <c r="BI1333" s="182">
        <f>IF(N1333="nulová",J1333,0)</f>
        <v>0</v>
      </c>
      <c r="BJ1333" s="18" t="s">
        <v>89</v>
      </c>
      <c r="BK1333" s="183">
        <f>ROUND(I1333*H1333,3)</f>
        <v>0</v>
      </c>
      <c r="BL1333" s="18" t="s">
        <v>351</v>
      </c>
      <c r="BM1333" s="181" t="s">
        <v>1935</v>
      </c>
    </row>
    <row r="1334" spans="1:65" s="12" customFormat="1" ht="22.9" customHeight="1">
      <c r="B1334" s="156"/>
      <c r="D1334" s="157" t="s">
        <v>73</v>
      </c>
      <c r="E1334" s="167" t="s">
        <v>1936</v>
      </c>
      <c r="F1334" s="167" t="s">
        <v>1937</v>
      </c>
      <c r="I1334" s="159"/>
      <c r="J1334" s="168">
        <f>BK1334</f>
        <v>0</v>
      </c>
      <c r="L1334" s="156"/>
      <c r="M1334" s="161"/>
      <c r="N1334" s="162"/>
      <c r="O1334" s="162"/>
      <c r="P1334" s="163">
        <f>SUM(P1335:P1346)</f>
        <v>0</v>
      </c>
      <c r="Q1334" s="162"/>
      <c r="R1334" s="163">
        <f>SUM(R1335:R1346)</f>
        <v>0.74168999999999996</v>
      </c>
      <c r="S1334" s="162"/>
      <c r="T1334" s="164">
        <f>SUM(T1335:T1346)</f>
        <v>0.78528000000000009</v>
      </c>
      <c r="AR1334" s="157" t="s">
        <v>89</v>
      </c>
      <c r="AT1334" s="165" t="s">
        <v>73</v>
      </c>
      <c r="AU1334" s="165" t="s">
        <v>82</v>
      </c>
      <c r="AY1334" s="157" t="s">
        <v>258</v>
      </c>
      <c r="BK1334" s="166">
        <f>SUM(BK1335:BK1346)</f>
        <v>0</v>
      </c>
    </row>
    <row r="1335" spans="1:65" s="2" customFormat="1" ht="36" customHeight="1">
      <c r="A1335" s="33"/>
      <c r="B1335" s="169"/>
      <c r="C1335" s="170" t="s">
        <v>1938</v>
      </c>
      <c r="D1335" s="170" t="s">
        <v>260</v>
      </c>
      <c r="E1335" s="171" t="s">
        <v>1939</v>
      </c>
      <c r="F1335" s="172" t="s">
        <v>1940</v>
      </c>
      <c r="G1335" s="173" t="s">
        <v>263</v>
      </c>
      <c r="H1335" s="174">
        <v>9.8160000000000007</v>
      </c>
      <c r="I1335" s="175"/>
      <c r="J1335" s="174">
        <f>ROUND(I1335*H1335,3)</f>
        <v>0</v>
      </c>
      <c r="K1335" s="176"/>
      <c r="L1335" s="34"/>
      <c r="M1335" s="177" t="s">
        <v>1</v>
      </c>
      <c r="N1335" s="178" t="s">
        <v>40</v>
      </c>
      <c r="O1335" s="59"/>
      <c r="P1335" s="179">
        <f>O1335*H1335</f>
        <v>0</v>
      </c>
      <c r="Q1335" s="179">
        <v>0</v>
      </c>
      <c r="R1335" s="179">
        <f>Q1335*H1335</f>
        <v>0</v>
      </c>
      <c r="S1335" s="179">
        <v>0.08</v>
      </c>
      <c r="T1335" s="180">
        <f>S1335*H1335</f>
        <v>0.78528000000000009</v>
      </c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R1335" s="181" t="s">
        <v>351</v>
      </c>
      <c r="AT1335" s="181" t="s">
        <v>260</v>
      </c>
      <c r="AU1335" s="181" t="s">
        <v>89</v>
      </c>
      <c r="AY1335" s="18" t="s">
        <v>258</v>
      </c>
      <c r="BE1335" s="182">
        <f>IF(N1335="základná",J1335,0)</f>
        <v>0</v>
      </c>
      <c r="BF1335" s="182">
        <f>IF(N1335="znížená",J1335,0)</f>
        <v>0</v>
      </c>
      <c r="BG1335" s="182">
        <f>IF(N1335="zákl. prenesená",J1335,0)</f>
        <v>0</v>
      </c>
      <c r="BH1335" s="182">
        <f>IF(N1335="zníž. prenesená",J1335,0)</f>
        <v>0</v>
      </c>
      <c r="BI1335" s="182">
        <f>IF(N1335="nulová",J1335,0)</f>
        <v>0</v>
      </c>
      <c r="BJ1335" s="18" t="s">
        <v>89</v>
      </c>
      <c r="BK1335" s="183">
        <f>ROUND(I1335*H1335,3)</f>
        <v>0</v>
      </c>
      <c r="BL1335" s="18" t="s">
        <v>351</v>
      </c>
      <c r="BM1335" s="181" t="s">
        <v>1941</v>
      </c>
    </row>
    <row r="1336" spans="1:65" s="13" customFormat="1" ht="11.25">
      <c r="B1336" s="184"/>
      <c r="D1336" s="185" t="s">
        <v>266</v>
      </c>
      <c r="E1336" s="186" t="s">
        <v>1</v>
      </c>
      <c r="F1336" s="187" t="s">
        <v>1670</v>
      </c>
      <c r="H1336" s="186" t="s">
        <v>1</v>
      </c>
      <c r="I1336" s="188"/>
      <c r="L1336" s="184"/>
      <c r="M1336" s="189"/>
      <c r="N1336" s="190"/>
      <c r="O1336" s="190"/>
      <c r="P1336" s="190"/>
      <c r="Q1336" s="190"/>
      <c r="R1336" s="190"/>
      <c r="S1336" s="190"/>
      <c r="T1336" s="191"/>
      <c r="AT1336" s="186" t="s">
        <v>266</v>
      </c>
      <c r="AU1336" s="186" t="s">
        <v>89</v>
      </c>
      <c r="AV1336" s="13" t="s">
        <v>82</v>
      </c>
      <c r="AW1336" s="13" t="s">
        <v>29</v>
      </c>
      <c r="AX1336" s="13" t="s">
        <v>74</v>
      </c>
      <c r="AY1336" s="186" t="s">
        <v>258</v>
      </c>
    </row>
    <row r="1337" spans="1:65" s="14" customFormat="1" ht="11.25">
      <c r="B1337" s="192"/>
      <c r="D1337" s="185" t="s">
        <v>266</v>
      </c>
      <c r="E1337" s="193" t="s">
        <v>1</v>
      </c>
      <c r="F1337" s="194" t="s">
        <v>1530</v>
      </c>
      <c r="H1337" s="195">
        <v>9.8160000000000007</v>
      </c>
      <c r="I1337" s="196"/>
      <c r="L1337" s="192"/>
      <c r="M1337" s="197"/>
      <c r="N1337" s="198"/>
      <c r="O1337" s="198"/>
      <c r="P1337" s="198"/>
      <c r="Q1337" s="198"/>
      <c r="R1337" s="198"/>
      <c r="S1337" s="198"/>
      <c r="T1337" s="199"/>
      <c r="AT1337" s="193" t="s">
        <v>266</v>
      </c>
      <c r="AU1337" s="193" t="s">
        <v>89</v>
      </c>
      <c r="AV1337" s="14" t="s">
        <v>89</v>
      </c>
      <c r="AW1337" s="14" t="s">
        <v>29</v>
      </c>
      <c r="AX1337" s="14" t="s">
        <v>82</v>
      </c>
      <c r="AY1337" s="193" t="s">
        <v>258</v>
      </c>
    </row>
    <row r="1338" spans="1:65" s="2" customFormat="1" ht="36" customHeight="1">
      <c r="A1338" s="33"/>
      <c r="B1338" s="169"/>
      <c r="C1338" s="170" t="s">
        <v>1942</v>
      </c>
      <c r="D1338" s="170" t="s">
        <v>260</v>
      </c>
      <c r="E1338" s="171" t="s">
        <v>1943</v>
      </c>
      <c r="F1338" s="172" t="s">
        <v>1944</v>
      </c>
      <c r="G1338" s="173" t="s">
        <v>263</v>
      </c>
      <c r="H1338" s="174">
        <v>10</v>
      </c>
      <c r="I1338" s="175"/>
      <c r="J1338" s="174">
        <f>ROUND(I1338*H1338,3)</f>
        <v>0</v>
      </c>
      <c r="K1338" s="176"/>
      <c r="L1338" s="34"/>
      <c r="M1338" s="177" t="s">
        <v>1</v>
      </c>
      <c r="N1338" s="178" t="s">
        <v>40</v>
      </c>
      <c r="O1338" s="59"/>
      <c r="P1338" s="179">
        <f>O1338*H1338</f>
        <v>0</v>
      </c>
      <c r="Q1338" s="179">
        <v>6.9290000000000004E-2</v>
      </c>
      <c r="R1338" s="179">
        <f>Q1338*H1338</f>
        <v>0.69290000000000007</v>
      </c>
      <c r="S1338" s="179">
        <v>0</v>
      </c>
      <c r="T1338" s="180">
        <f>S1338*H1338</f>
        <v>0</v>
      </c>
      <c r="U1338" s="33"/>
      <c r="V1338" s="33"/>
      <c r="W1338" s="33"/>
      <c r="X1338" s="33"/>
      <c r="Y1338" s="33"/>
      <c r="Z1338" s="33"/>
      <c r="AA1338" s="33"/>
      <c r="AB1338" s="33"/>
      <c r="AC1338" s="33"/>
      <c r="AD1338" s="33"/>
      <c r="AE1338" s="33"/>
      <c r="AR1338" s="181" t="s">
        <v>351</v>
      </c>
      <c r="AT1338" s="181" t="s">
        <v>260</v>
      </c>
      <c r="AU1338" s="181" t="s">
        <v>89</v>
      </c>
      <c r="AY1338" s="18" t="s">
        <v>258</v>
      </c>
      <c r="BE1338" s="182">
        <f>IF(N1338="základná",J1338,0)</f>
        <v>0</v>
      </c>
      <c r="BF1338" s="182">
        <f>IF(N1338="znížená",J1338,0)</f>
        <v>0</v>
      </c>
      <c r="BG1338" s="182">
        <f>IF(N1338="zákl. prenesená",J1338,0)</f>
        <v>0</v>
      </c>
      <c r="BH1338" s="182">
        <f>IF(N1338="zníž. prenesená",J1338,0)</f>
        <v>0</v>
      </c>
      <c r="BI1338" s="182">
        <f>IF(N1338="nulová",J1338,0)</f>
        <v>0</v>
      </c>
      <c r="BJ1338" s="18" t="s">
        <v>89</v>
      </c>
      <c r="BK1338" s="183">
        <f>ROUND(I1338*H1338,3)</f>
        <v>0</v>
      </c>
      <c r="BL1338" s="18" t="s">
        <v>351</v>
      </c>
      <c r="BM1338" s="181" t="s">
        <v>1945</v>
      </c>
    </row>
    <row r="1339" spans="1:65" s="14" customFormat="1" ht="11.25">
      <c r="B1339" s="192"/>
      <c r="D1339" s="185" t="s">
        <v>266</v>
      </c>
      <c r="E1339" s="193" t="s">
        <v>1</v>
      </c>
      <c r="F1339" s="194" t="s">
        <v>1946</v>
      </c>
      <c r="H1339" s="195">
        <v>10</v>
      </c>
      <c r="I1339" s="196"/>
      <c r="L1339" s="192"/>
      <c r="M1339" s="197"/>
      <c r="N1339" s="198"/>
      <c r="O1339" s="198"/>
      <c r="P1339" s="198"/>
      <c r="Q1339" s="198"/>
      <c r="R1339" s="198"/>
      <c r="S1339" s="198"/>
      <c r="T1339" s="199"/>
      <c r="AT1339" s="193" t="s">
        <v>266</v>
      </c>
      <c r="AU1339" s="193" t="s">
        <v>89</v>
      </c>
      <c r="AV1339" s="14" t="s">
        <v>89</v>
      </c>
      <c r="AW1339" s="14" t="s">
        <v>29</v>
      </c>
      <c r="AX1339" s="14" t="s">
        <v>82</v>
      </c>
      <c r="AY1339" s="193" t="s">
        <v>258</v>
      </c>
    </row>
    <row r="1340" spans="1:65" s="2" customFormat="1" ht="16.5" customHeight="1">
      <c r="A1340" s="33"/>
      <c r="B1340" s="169"/>
      <c r="C1340" s="170" t="s">
        <v>1947</v>
      </c>
      <c r="D1340" s="170" t="s">
        <v>260</v>
      </c>
      <c r="E1340" s="171" t="s">
        <v>1948</v>
      </c>
      <c r="F1340" s="172" t="s">
        <v>1949</v>
      </c>
      <c r="G1340" s="173" t="s">
        <v>528</v>
      </c>
      <c r="H1340" s="174">
        <v>3</v>
      </c>
      <c r="I1340" s="175"/>
      <c r="J1340" s="174">
        <f>ROUND(I1340*H1340,3)</f>
        <v>0</v>
      </c>
      <c r="K1340" s="176"/>
      <c r="L1340" s="34"/>
      <c r="M1340" s="177" t="s">
        <v>1</v>
      </c>
      <c r="N1340" s="178" t="s">
        <v>40</v>
      </c>
      <c r="O1340" s="59"/>
      <c r="P1340" s="179">
        <f>O1340*H1340</f>
        <v>0</v>
      </c>
      <c r="Q1340" s="179">
        <v>1.48E-3</v>
      </c>
      <c r="R1340" s="179">
        <f>Q1340*H1340</f>
        <v>4.4399999999999995E-3</v>
      </c>
      <c r="S1340" s="179">
        <v>0</v>
      </c>
      <c r="T1340" s="180">
        <f>S1340*H1340</f>
        <v>0</v>
      </c>
      <c r="U1340" s="33"/>
      <c r="V1340" s="33"/>
      <c r="W1340" s="33"/>
      <c r="X1340" s="33"/>
      <c r="Y1340" s="33"/>
      <c r="Z1340" s="33"/>
      <c r="AA1340" s="33"/>
      <c r="AB1340" s="33"/>
      <c r="AC1340" s="33"/>
      <c r="AD1340" s="33"/>
      <c r="AE1340" s="33"/>
      <c r="AR1340" s="181" t="s">
        <v>351</v>
      </c>
      <c r="AT1340" s="181" t="s">
        <v>260</v>
      </c>
      <c r="AU1340" s="181" t="s">
        <v>89</v>
      </c>
      <c r="AY1340" s="18" t="s">
        <v>258</v>
      </c>
      <c r="BE1340" s="182">
        <f>IF(N1340="základná",J1340,0)</f>
        <v>0</v>
      </c>
      <c r="BF1340" s="182">
        <f>IF(N1340="znížená",J1340,0)</f>
        <v>0</v>
      </c>
      <c r="BG1340" s="182">
        <f>IF(N1340="zákl. prenesená",J1340,0)</f>
        <v>0</v>
      </c>
      <c r="BH1340" s="182">
        <f>IF(N1340="zníž. prenesená",J1340,0)</f>
        <v>0</v>
      </c>
      <c r="BI1340" s="182">
        <f>IF(N1340="nulová",J1340,0)</f>
        <v>0</v>
      </c>
      <c r="BJ1340" s="18" t="s">
        <v>89</v>
      </c>
      <c r="BK1340" s="183">
        <f>ROUND(I1340*H1340,3)</f>
        <v>0</v>
      </c>
      <c r="BL1340" s="18" t="s">
        <v>351</v>
      </c>
      <c r="BM1340" s="181" t="s">
        <v>1950</v>
      </c>
    </row>
    <row r="1341" spans="1:65" s="2" customFormat="1" ht="16.5" customHeight="1">
      <c r="A1341" s="33"/>
      <c r="B1341" s="169"/>
      <c r="C1341" s="170" t="s">
        <v>1951</v>
      </c>
      <c r="D1341" s="170" t="s">
        <v>260</v>
      </c>
      <c r="E1341" s="171" t="s">
        <v>1952</v>
      </c>
      <c r="F1341" s="172" t="s">
        <v>1953</v>
      </c>
      <c r="G1341" s="173" t="s">
        <v>435</v>
      </c>
      <c r="H1341" s="174">
        <v>8</v>
      </c>
      <c r="I1341" s="175"/>
      <c r="J1341" s="174">
        <f>ROUND(I1341*H1341,3)</f>
        <v>0</v>
      </c>
      <c r="K1341" s="176"/>
      <c r="L1341" s="34"/>
      <c r="M1341" s="177" t="s">
        <v>1</v>
      </c>
      <c r="N1341" s="178" t="s">
        <v>40</v>
      </c>
      <c r="O1341" s="59"/>
      <c r="P1341" s="179">
        <f>O1341*H1341</f>
        <v>0</v>
      </c>
      <c r="Q1341" s="179">
        <v>1.6199999999999999E-3</v>
      </c>
      <c r="R1341" s="179">
        <f>Q1341*H1341</f>
        <v>1.2959999999999999E-2</v>
      </c>
      <c r="S1341" s="179">
        <v>0</v>
      </c>
      <c r="T1341" s="180">
        <f>S1341*H1341</f>
        <v>0</v>
      </c>
      <c r="U1341" s="33"/>
      <c r="V1341" s="33"/>
      <c r="W1341" s="33"/>
      <c r="X1341" s="33"/>
      <c r="Y1341" s="33"/>
      <c r="Z1341" s="33"/>
      <c r="AA1341" s="33"/>
      <c r="AB1341" s="33"/>
      <c r="AC1341" s="33"/>
      <c r="AD1341" s="33"/>
      <c r="AE1341" s="33"/>
      <c r="AR1341" s="181" t="s">
        <v>351</v>
      </c>
      <c r="AT1341" s="181" t="s">
        <v>260</v>
      </c>
      <c r="AU1341" s="181" t="s">
        <v>89</v>
      </c>
      <c r="AY1341" s="18" t="s">
        <v>258</v>
      </c>
      <c r="BE1341" s="182">
        <f>IF(N1341="základná",J1341,0)</f>
        <v>0</v>
      </c>
      <c r="BF1341" s="182">
        <f>IF(N1341="znížená",J1341,0)</f>
        <v>0</v>
      </c>
      <c r="BG1341" s="182">
        <f>IF(N1341="zákl. prenesená",J1341,0)</f>
        <v>0</v>
      </c>
      <c r="BH1341" s="182">
        <f>IF(N1341="zníž. prenesená",J1341,0)</f>
        <v>0</v>
      </c>
      <c r="BI1341" s="182">
        <f>IF(N1341="nulová",J1341,0)</f>
        <v>0</v>
      </c>
      <c r="BJ1341" s="18" t="s">
        <v>89</v>
      </c>
      <c r="BK1341" s="183">
        <f>ROUND(I1341*H1341,3)</f>
        <v>0</v>
      </c>
      <c r="BL1341" s="18" t="s">
        <v>351</v>
      </c>
      <c r="BM1341" s="181" t="s">
        <v>1954</v>
      </c>
    </row>
    <row r="1342" spans="1:65" s="2" customFormat="1" ht="24" customHeight="1">
      <c r="A1342" s="33"/>
      <c r="B1342" s="169"/>
      <c r="C1342" s="170" t="s">
        <v>1955</v>
      </c>
      <c r="D1342" s="170" t="s">
        <v>260</v>
      </c>
      <c r="E1342" s="171" t="s">
        <v>1956</v>
      </c>
      <c r="F1342" s="172" t="s">
        <v>1957</v>
      </c>
      <c r="G1342" s="173" t="s">
        <v>435</v>
      </c>
      <c r="H1342" s="174">
        <v>3</v>
      </c>
      <c r="I1342" s="175"/>
      <c r="J1342" s="174">
        <f>ROUND(I1342*H1342,3)</f>
        <v>0</v>
      </c>
      <c r="K1342" s="176"/>
      <c r="L1342" s="34"/>
      <c r="M1342" s="177" t="s">
        <v>1</v>
      </c>
      <c r="N1342" s="178" t="s">
        <v>40</v>
      </c>
      <c r="O1342" s="59"/>
      <c r="P1342" s="179">
        <f>O1342*H1342</f>
        <v>0</v>
      </c>
      <c r="Q1342" s="179">
        <v>3.63E-3</v>
      </c>
      <c r="R1342" s="179">
        <f>Q1342*H1342</f>
        <v>1.089E-2</v>
      </c>
      <c r="S1342" s="179">
        <v>0</v>
      </c>
      <c r="T1342" s="180">
        <f>S1342*H1342</f>
        <v>0</v>
      </c>
      <c r="U1342" s="33"/>
      <c r="V1342" s="33"/>
      <c r="W1342" s="33"/>
      <c r="X1342" s="33"/>
      <c r="Y1342" s="33"/>
      <c r="Z1342" s="33"/>
      <c r="AA1342" s="33"/>
      <c r="AB1342" s="33"/>
      <c r="AC1342" s="33"/>
      <c r="AD1342" s="33"/>
      <c r="AE1342" s="33"/>
      <c r="AR1342" s="181" t="s">
        <v>351</v>
      </c>
      <c r="AT1342" s="181" t="s">
        <v>260</v>
      </c>
      <c r="AU1342" s="181" t="s">
        <v>89</v>
      </c>
      <c r="AY1342" s="18" t="s">
        <v>258</v>
      </c>
      <c r="BE1342" s="182">
        <f>IF(N1342="základná",J1342,0)</f>
        <v>0</v>
      </c>
      <c r="BF1342" s="182">
        <f>IF(N1342="znížená",J1342,0)</f>
        <v>0</v>
      </c>
      <c r="BG1342" s="182">
        <f>IF(N1342="zákl. prenesená",J1342,0)</f>
        <v>0</v>
      </c>
      <c r="BH1342" s="182">
        <f>IF(N1342="zníž. prenesená",J1342,0)</f>
        <v>0</v>
      </c>
      <c r="BI1342" s="182">
        <f>IF(N1342="nulová",J1342,0)</f>
        <v>0</v>
      </c>
      <c r="BJ1342" s="18" t="s">
        <v>89</v>
      </c>
      <c r="BK1342" s="183">
        <f>ROUND(I1342*H1342,3)</f>
        <v>0</v>
      </c>
      <c r="BL1342" s="18" t="s">
        <v>351</v>
      </c>
      <c r="BM1342" s="181" t="s">
        <v>1958</v>
      </c>
    </row>
    <row r="1343" spans="1:65" s="14" customFormat="1" ht="11.25">
      <c r="B1343" s="192"/>
      <c r="D1343" s="185" t="s">
        <v>266</v>
      </c>
      <c r="E1343" s="193" t="s">
        <v>1</v>
      </c>
      <c r="F1343" s="194" t="s">
        <v>1959</v>
      </c>
      <c r="H1343" s="195">
        <v>3</v>
      </c>
      <c r="I1343" s="196"/>
      <c r="L1343" s="192"/>
      <c r="M1343" s="197"/>
      <c r="N1343" s="198"/>
      <c r="O1343" s="198"/>
      <c r="P1343" s="198"/>
      <c r="Q1343" s="198"/>
      <c r="R1343" s="198"/>
      <c r="S1343" s="198"/>
      <c r="T1343" s="199"/>
      <c r="AT1343" s="193" t="s">
        <v>266</v>
      </c>
      <c r="AU1343" s="193" t="s">
        <v>89</v>
      </c>
      <c r="AV1343" s="14" t="s">
        <v>89</v>
      </c>
      <c r="AW1343" s="14" t="s">
        <v>29</v>
      </c>
      <c r="AX1343" s="14" t="s">
        <v>82</v>
      </c>
      <c r="AY1343" s="193" t="s">
        <v>258</v>
      </c>
    </row>
    <row r="1344" spans="1:65" s="2" customFormat="1" ht="24" customHeight="1">
      <c r="A1344" s="33"/>
      <c r="B1344" s="169"/>
      <c r="C1344" s="170" t="s">
        <v>1960</v>
      </c>
      <c r="D1344" s="170" t="s">
        <v>260</v>
      </c>
      <c r="E1344" s="171" t="s">
        <v>1961</v>
      </c>
      <c r="F1344" s="172" t="s">
        <v>1962</v>
      </c>
      <c r="G1344" s="173" t="s">
        <v>263</v>
      </c>
      <c r="H1344" s="174">
        <v>10</v>
      </c>
      <c r="I1344" s="175"/>
      <c r="J1344" s="174">
        <f>ROUND(I1344*H1344,3)</f>
        <v>0</v>
      </c>
      <c r="K1344" s="176"/>
      <c r="L1344" s="34"/>
      <c r="M1344" s="177" t="s">
        <v>1</v>
      </c>
      <c r="N1344" s="178" t="s">
        <v>40</v>
      </c>
      <c r="O1344" s="59"/>
      <c r="P1344" s="179">
        <f>O1344*H1344</f>
        <v>0</v>
      </c>
      <c r="Q1344" s="179">
        <v>2.0500000000000002E-3</v>
      </c>
      <c r="R1344" s="179">
        <f>Q1344*H1344</f>
        <v>2.0500000000000001E-2</v>
      </c>
      <c r="S1344" s="179">
        <v>0</v>
      </c>
      <c r="T1344" s="180">
        <f>S1344*H1344</f>
        <v>0</v>
      </c>
      <c r="U1344" s="33"/>
      <c r="V1344" s="33"/>
      <c r="W1344" s="33"/>
      <c r="X1344" s="33"/>
      <c r="Y1344" s="33"/>
      <c r="Z1344" s="33"/>
      <c r="AA1344" s="33"/>
      <c r="AB1344" s="33"/>
      <c r="AC1344" s="33"/>
      <c r="AD1344" s="33"/>
      <c r="AE1344" s="33"/>
      <c r="AR1344" s="181" t="s">
        <v>351</v>
      </c>
      <c r="AT1344" s="181" t="s">
        <v>260</v>
      </c>
      <c r="AU1344" s="181" t="s">
        <v>89</v>
      </c>
      <c r="AY1344" s="18" t="s">
        <v>258</v>
      </c>
      <c r="BE1344" s="182">
        <f>IF(N1344="základná",J1344,0)</f>
        <v>0</v>
      </c>
      <c r="BF1344" s="182">
        <f>IF(N1344="znížená",J1344,0)</f>
        <v>0</v>
      </c>
      <c r="BG1344" s="182">
        <f>IF(N1344="zákl. prenesená",J1344,0)</f>
        <v>0</v>
      </c>
      <c r="BH1344" s="182">
        <f>IF(N1344="zníž. prenesená",J1344,0)</f>
        <v>0</v>
      </c>
      <c r="BI1344" s="182">
        <f>IF(N1344="nulová",J1344,0)</f>
        <v>0</v>
      </c>
      <c r="BJ1344" s="18" t="s">
        <v>89</v>
      </c>
      <c r="BK1344" s="183">
        <f>ROUND(I1344*H1344,3)</f>
        <v>0</v>
      </c>
      <c r="BL1344" s="18" t="s">
        <v>351</v>
      </c>
      <c r="BM1344" s="181" t="s">
        <v>1963</v>
      </c>
    </row>
    <row r="1345" spans="1:65" s="14" customFormat="1" ht="11.25">
      <c r="B1345" s="192"/>
      <c r="D1345" s="185" t="s">
        <v>266</v>
      </c>
      <c r="E1345" s="193" t="s">
        <v>1</v>
      </c>
      <c r="F1345" s="194" t="s">
        <v>1741</v>
      </c>
      <c r="H1345" s="195">
        <v>10</v>
      </c>
      <c r="I1345" s="196"/>
      <c r="L1345" s="192"/>
      <c r="M1345" s="197"/>
      <c r="N1345" s="198"/>
      <c r="O1345" s="198"/>
      <c r="P1345" s="198"/>
      <c r="Q1345" s="198"/>
      <c r="R1345" s="198"/>
      <c r="S1345" s="198"/>
      <c r="T1345" s="199"/>
      <c r="AT1345" s="193" t="s">
        <v>266</v>
      </c>
      <c r="AU1345" s="193" t="s">
        <v>89</v>
      </c>
      <c r="AV1345" s="14" t="s">
        <v>89</v>
      </c>
      <c r="AW1345" s="14" t="s">
        <v>29</v>
      </c>
      <c r="AX1345" s="14" t="s">
        <v>82</v>
      </c>
      <c r="AY1345" s="193" t="s">
        <v>258</v>
      </c>
    </row>
    <row r="1346" spans="1:65" s="2" customFormat="1" ht="24" customHeight="1">
      <c r="A1346" s="33"/>
      <c r="B1346" s="169"/>
      <c r="C1346" s="170" t="s">
        <v>1964</v>
      </c>
      <c r="D1346" s="170" t="s">
        <v>260</v>
      </c>
      <c r="E1346" s="171" t="s">
        <v>1965</v>
      </c>
      <c r="F1346" s="172" t="s">
        <v>1966</v>
      </c>
      <c r="G1346" s="173" t="s">
        <v>1511</v>
      </c>
      <c r="H1346" s="175"/>
      <c r="I1346" s="175"/>
      <c r="J1346" s="174">
        <f>ROUND(I1346*H1346,3)</f>
        <v>0</v>
      </c>
      <c r="K1346" s="176"/>
      <c r="L1346" s="34"/>
      <c r="M1346" s="177" t="s">
        <v>1</v>
      </c>
      <c r="N1346" s="178" t="s">
        <v>40</v>
      </c>
      <c r="O1346" s="59"/>
      <c r="P1346" s="179">
        <f>O1346*H1346</f>
        <v>0</v>
      </c>
      <c r="Q1346" s="179">
        <v>0</v>
      </c>
      <c r="R1346" s="179">
        <f>Q1346*H1346</f>
        <v>0</v>
      </c>
      <c r="S1346" s="179">
        <v>0</v>
      </c>
      <c r="T1346" s="180">
        <f>S1346*H1346</f>
        <v>0</v>
      </c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R1346" s="181" t="s">
        <v>351</v>
      </c>
      <c r="AT1346" s="181" t="s">
        <v>260</v>
      </c>
      <c r="AU1346" s="181" t="s">
        <v>89</v>
      </c>
      <c r="AY1346" s="18" t="s">
        <v>258</v>
      </c>
      <c r="BE1346" s="182">
        <f>IF(N1346="základná",J1346,0)</f>
        <v>0</v>
      </c>
      <c r="BF1346" s="182">
        <f>IF(N1346="znížená",J1346,0)</f>
        <v>0</v>
      </c>
      <c r="BG1346" s="182">
        <f>IF(N1346="zákl. prenesená",J1346,0)</f>
        <v>0</v>
      </c>
      <c r="BH1346" s="182">
        <f>IF(N1346="zníž. prenesená",J1346,0)</f>
        <v>0</v>
      </c>
      <c r="BI1346" s="182">
        <f>IF(N1346="nulová",J1346,0)</f>
        <v>0</v>
      </c>
      <c r="BJ1346" s="18" t="s">
        <v>89</v>
      </c>
      <c r="BK1346" s="183">
        <f>ROUND(I1346*H1346,3)</f>
        <v>0</v>
      </c>
      <c r="BL1346" s="18" t="s">
        <v>351</v>
      </c>
      <c r="BM1346" s="181" t="s">
        <v>1967</v>
      </c>
    </row>
    <row r="1347" spans="1:65" s="12" customFormat="1" ht="22.9" customHeight="1">
      <c r="B1347" s="156"/>
      <c r="D1347" s="157" t="s">
        <v>73</v>
      </c>
      <c r="E1347" s="167" t="s">
        <v>1968</v>
      </c>
      <c r="F1347" s="167" t="s">
        <v>1969</v>
      </c>
      <c r="I1347" s="159"/>
      <c r="J1347" s="168">
        <f>BK1347</f>
        <v>0</v>
      </c>
      <c r="L1347" s="156"/>
      <c r="M1347" s="161"/>
      <c r="N1347" s="162"/>
      <c r="O1347" s="162"/>
      <c r="P1347" s="163">
        <f>SUM(P1348:P1437)</f>
        <v>0</v>
      </c>
      <c r="Q1347" s="162"/>
      <c r="R1347" s="163">
        <f>SUM(R1348:R1437)</f>
        <v>0.46071127000000006</v>
      </c>
      <c r="S1347" s="162"/>
      <c r="T1347" s="164">
        <f>SUM(T1348:T1437)</f>
        <v>0.39747999999999994</v>
      </c>
      <c r="AR1347" s="157" t="s">
        <v>89</v>
      </c>
      <c r="AT1347" s="165" t="s">
        <v>73</v>
      </c>
      <c r="AU1347" s="165" t="s">
        <v>82</v>
      </c>
      <c r="AY1347" s="157" t="s">
        <v>258</v>
      </c>
      <c r="BK1347" s="166">
        <f>SUM(BK1348:BK1437)</f>
        <v>0</v>
      </c>
    </row>
    <row r="1348" spans="1:65" s="2" customFormat="1" ht="60" customHeight="1">
      <c r="A1348" s="33"/>
      <c r="B1348" s="169"/>
      <c r="C1348" s="170" t="s">
        <v>1970</v>
      </c>
      <c r="D1348" s="170" t="s">
        <v>260</v>
      </c>
      <c r="E1348" s="171" t="s">
        <v>1971</v>
      </c>
      <c r="F1348" s="172" t="s">
        <v>1972</v>
      </c>
      <c r="G1348" s="173" t="s">
        <v>263</v>
      </c>
      <c r="H1348" s="174">
        <v>18.715</v>
      </c>
      <c r="I1348" s="175"/>
      <c r="J1348" s="174">
        <f>ROUND(I1348*H1348,3)</f>
        <v>0</v>
      </c>
      <c r="K1348" s="176"/>
      <c r="L1348" s="34"/>
      <c r="M1348" s="177" t="s">
        <v>1</v>
      </c>
      <c r="N1348" s="178" t="s">
        <v>40</v>
      </c>
      <c r="O1348" s="59"/>
      <c r="P1348" s="179">
        <f>O1348*H1348</f>
        <v>0</v>
      </c>
      <c r="Q1348" s="179">
        <v>6.9999999999999994E-5</v>
      </c>
      <c r="R1348" s="179">
        <f>Q1348*H1348</f>
        <v>1.3100499999999999E-3</v>
      </c>
      <c r="S1348" s="179">
        <v>0</v>
      </c>
      <c r="T1348" s="180">
        <f>S1348*H1348</f>
        <v>0</v>
      </c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R1348" s="181" t="s">
        <v>351</v>
      </c>
      <c r="AT1348" s="181" t="s">
        <v>260</v>
      </c>
      <c r="AU1348" s="181" t="s">
        <v>89</v>
      </c>
      <c r="AY1348" s="18" t="s">
        <v>258</v>
      </c>
      <c r="BE1348" s="182">
        <f>IF(N1348="základná",J1348,0)</f>
        <v>0</v>
      </c>
      <c r="BF1348" s="182">
        <f>IF(N1348="znížená",J1348,0)</f>
        <v>0</v>
      </c>
      <c r="BG1348" s="182">
        <f>IF(N1348="zákl. prenesená",J1348,0)</f>
        <v>0</v>
      </c>
      <c r="BH1348" s="182">
        <f>IF(N1348="zníž. prenesená",J1348,0)</f>
        <v>0</v>
      </c>
      <c r="BI1348" s="182">
        <f>IF(N1348="nulová",J1348,0)</f>
        <v>0</v>
      </c>
      <c r="BJ1348" s="18" t="s">
        <v>89</v>
      </c>
      <c r="BK1348" s="183">
        <f>ROUND(I1348*H1348,3)</f>
        <v>0</v>
      </c>
      <c r="BL1348" s="18" t="s">
        <v>351</v>
      </c>
      <c r="BM1348" s="181" t="s">
        <v>1973</v>
      </c>
    </row>
    <row r="1349" spans="1:65" s="14" customFormat="1" ht="11.25">
      <c r="B1349" s="192"/>
      <c r="D1349" s="185" t="s">
        <v>266</v>
      </c>
      <c r="E1349" s="193" t="s">
        <v>1</v>
      </c>
      <c r="F1349" s="194" t="s">
        <v>1974</v>
      </c>
      <c r="H1349" s="195">
        <v>3.4340000000000002</v>
      </c>
      <c r="I1349" s="196"/>
      <c r="L1349" s="192"/>
      <c r="M1349" s="197"/>
      <c r="N1349" s="198"/>
      <c r="O1349" s="198"/>
      <c r="P1349" s="198"/>
      <c r="Q1349" s="198"/>
      <c r="R1349" s="198"/>
      <c r="S1349" s="198"/>
      <c r="T1349" s="199"/>
      <c r="AT1349" s="193" t="s">
        <v>266</v>
      </c>
      <c r="AU1349" s="193" t="s">
        <v>89</v>
      </c>
      <c r="AV1349" s="14" t="s">
        <v>89</v>
      </c>
      <c r="AW1349" s="14" t="s">
        <v>29</v>
      </c>
      <c r="AX1349" s="14" t="s">
        <v>74</v>
      </c>
      <c r="AY1349" s="193" t="s">
        <v>258</v>
      </c>
    </row>
    <row r="1350" spans="1:65" s="14" customFormat="1" ht="11.25">
      <c r="B1350" s="192"/>
      <c r="D1350" s="185" t="s">
        <v>266</v>
      </c>
      <c r="E1350" s="193" t="s">
        <v>1</v>
      </c>
      <c r="F1350" s="194" t="s">
        <v>1975</v>
      </c>
      <c r="H1350" s="195">
        <v>3.5649999999999999</v>
      </c>
      <c r="I1350" s="196"/>
      <c r="L1350" s="192"/>
      <c r="M1350" s="197"/>
      <c r="N1350" s="198"/>
      <c r="O1350" s="198"/>
      <c r="P1350" s="198"/>
      <c r="Q1350" s="198"/>
      <c r="R1350" s="198"/>
      <c r="S1350" s="198"/>
      <c r="T1350" s="199"/>
      <c r="AT1350" s="193" t="s">
        <v>266</v>
      </c>
      <c r="AU1350" s="193" t="s">
        <v>89</v>
      </c>
      <c r="AV1350" s="14" t="s">
        <v>89</v>
      </c>
      <c r="AW1350" s="14" t="s">
        <v>29</v>
      </c>
      <c r="AX1350" s="14" t="s">
        <v>74</v>
      </c>
      <c r="AY1350" s="193" t="s">
        <v>258</v>
      </c>
    </row>
    <row r="1351" spans="1:65" s="14" customFormat="1" ht="11.25">
      <c r="B1351" s="192"/>
      <c r="D1351" s="185" t="s">
        <v>266</v>
      </c>
      <c r="E1351" s="193" t="s">
        <v>1</v>
      </c>
      <c r="F1351" s="194" t="s">
        <v>1976</v>
      </c>
      <c r="H1351" s="195">
        <v>8.3829999999999991</v>
      </c>
      <c r="I1351" s="196"/>
      <c r="L1351" s="192"/>
      <c r="M1351" s="197"/>
      <c r="N1351" s="198"/>
      <c r="O1351" s="198"/>
      <c r="P1351" s="198"/>
      <c r="Q1351" s="198"/>
      <c r="R1351" s="198"/>
      <c r="S1351" s="198"/>
      <c r="T1351" s="199"/>
      <c r="AT1351" s="193" t="s">
        <v>266</v>
      </c>
      <c r="AU1351" s="193" t="s">
        <v>89</v>
      </c>
      <c r="AV1351" s="14" t="s">
        <v>89</v>
      </c>
      <c r="AW1351" s="14" t="s">
        <v>29</v>
      </c>
      <c r="AX1351" s="14" t="s">
        <v>74</v>
      </c>
      <c r="AY1351" s="193" t="s">
        <v>258</v>
      </c>
    </row>
    <row r="1352" spans="1:65" s="14" customFormat="1" ht="11.25">
      <c r="B1352" s="192"/>
      <c r="D1352" s="185" t="s">
        <v>266</v>
      </c>
      <c r="E1352" s="193" t="s">
        <v>1</v>
      </c>
      <c r="F1352" s="194" t="s">
        <v>1977</v>
      </c>
      <c r="H1352" s="195">
        <v>3.3330000000000002</v>
      </c>
      <c r="I1352" s="196"/>
      <c r="L1352" s="192"/>
      <c r="M1352" s="197"/>
      <c r="N1352" s="198"/>
      <c r="O1352" s="198"/>
      <c r="P1352" s="198"/>
      <c r="Q1352" s="198"/>
      <c r="R1352" s="198"/>
      <c r="S1352" s="198"/>
      <c r="T1352" s="199"/>
      <c r="AT1352" s="193" t="s">
        <v>266</v>
      </c>
      <c r="AU1352" s="193" t="s">
        <v>89</v>
      </c>
      <c r="AV1352" s="14" t="s">
        <v>89</v>
      </c>
      <c r="AW1352" s="14" t="s">
        <v>29</v>
      </c>
      <c r="AX1352" s="14" t="s">
        <v>74</v>
      </c>
      <c r="AY1352" s="193" t="s">
        <v>258</v>
      </c>
    </row>
    <row r="1353" spans="1:65" s="15" customFormat="1" ht="11.25">
      <c r="B1353" s="200"/>
      <c r="D1353" s="185" t="s">
        <v>266</v>
      </c>
      <c r="E1353" s="201" t="s">
        <v>1</v>
      </c>
      <c r="F1353" s="202" t="s">
        <v>280</v>
      </c>
      <c r="H1353" s="203">
        <v>18.715</v>
      </c>
      <c r="I1353" s="204"/>
      <c r="L1353" s="200"/>
      <c r="M1353" s="205"/>
      <c r="N1353" s="206"/>
      <c r="O1353" s="206"/>
      <c r="P1353" s="206"/>
      <c r="Q1353" s="206"/>
      <c r="R1353" s="206"/>
      <c r="S1353" s="206"/>
      <c r="T1353" s="207"/>
      <c r="AT1353" s="201" t="s">
        <v>266</v>
      </c>
      <c r="AU1353" s="201" t="s">
        <v>89</v>
      </c>
      <c r="AV1353" s="15" t="s">
        <v>264</v>
      </c>
      <c r="AW1353" s="15" t="s">
        <v>29</v>
      </c>
      <c r="AX1353" s="15" t="s">
        <v>82</v>
      </c>
      <c r="AY1353" s="201" t="s">
        <v>258</v>
      </c>
    </row>
    <row r="1354" spans="1:65" s="2" customFormat="1" ht="24" customHeight="1">
      <c r="A1354" s="33"/>
      <c r="B1354" s="169"/>
      <c r="C1354" s="170" t="s">
        <v>1978</v>
      </c>
      <c r="D1354" s="170" t="s">
        <v>260</v>
      </c>
      <c r="E1354" s="171" t="s">
        <v>1979</v>
      </c>
      <c r="F1354" s="172" t="s">
        <v>1980</v>
      </c>
      <c r="G1354" s="173" t="s">
        <v>263</v>
      </c>
      <c r="H1354" s="174">
        <v>11.744999999999999</v>
      </c>
      <c r="I1354" s="175"/>
      <c r="J1354" s="174">
        <f>ROUND(I1354*H1354,3)</f>
        <v>0</v>
      </c>
      <c r="K1354" s="176"/>
      <c r="L1354" s="34"/>
      <c r="M1354" s="177" t="s">
        <v>1</v>
      </c>
      <c r="N1354" s="178" t="s">
        <v>40</v>
      </c>
      <c r="O1354" s="59"/>
      <c r="P1354" s="179">
        <f>O1354*H1354</f>
        <v>0</v>
      </c>
      <c r="Q1354" s="179">
        <v>0</v>
      </c>
      <c r="R1354" s="179">
        <f>Q1354*H1354</f>
        <v>0</v>
      </c>
      <c r="S1354" s="179">
        <v>2.4E-2</v>
      </c>
      <c r="T1354" s="180">
        <f>S1354*H1354</f>
        <v>0.28187999999999996</v>
      </c>
      <c r="U1354" s="33"/>
      <c r="V1354" s="33"/>
      <c r="W1354" s="33"/>
      <c r="X1354" s="33"/>
      <c r="Y1354" s="33"/>
      <c r="Z1354" s="33"/>
      <c r="AA1354" s="33"/>
      <c r="AB1354" s="33"/>
      <c r="AC1354" s="33"/>
      <c r="AD1354" s="33"/>
      <c r="AE1354" s="33"/>
      <c r="AR1354" s="181" t="s">
        <v>351</v>
      </c>
      <c r="AT1354" s="181" t="s">
        <v>260</v>
      </c>
      <c r="AU1354" s="181" t="s">
        <v>89</v>
      </c>
      <c r="AY1354" s="18" t="s">
        <v>258</v>
      </c>
      <c r="BE1354" s="182">
        <f>IF(N1354="základná",J1354,0)</f>
        <v>0</v>
      </c>
      <c r="BF1354" s="182">
        <f>IF(N1354="znížená",J1354,0)</f>
        <v>0</v>
      </c>
      <c r="BG1354" s="182">
        <f>IF(N1354="zákl. prenesená",J1354,0)</f>
        <v>0</v>
      </c>
      <c r="BH1354" s="182">
        <f>IF(N1354="zníž. prenesená",J1354,0)</f>
        <v>0</v>
      </c>
      <c r="BI1354" s="182">
        <f>IF(N1354="nulová",J1354,0)</f>
        <v>0</v>
      </c>
      <c r="BJ1354" s="18" t="s">
        <v>89</v>
      </c>
      <c r="BK1354" s="183">
        <f>ROUND(I1354*H1354,3)</f>
        <v>0</v>
      </c>
      <c r="BL1354" s="18" t="s">
        <v>351</v>
      </c>
      <c r="BM1354" s="181" t="s">
        <v>1981</v>
      </c>
    </row>
    <row r="1355" spans="1:65" s="13" customFormat="1" ht="11.25">
      <c r="B1355" s="184"/>
      <c r="D1355" s="185" t="s">
        <v>266</v>
      </c>
      <c r="E1355" s="186" t="s">
        <v>1</v>
      </c>
      <c r="F1355" s="187" t="s">
        <v>1982</v>
      </c>
      <c r="H1355" s="186" t="s">
        <v>1</v>
      </c>
      <c r="I1355" s="188"/>
      <c r="L1355" s="184"/>
      <c r="M1355" s="189"/>
      <c r="N1355" s="190"/>
      <c r="O1355" s="190"/>
      <c r="P1355" s="190"/>
      <c r="Q1355" s="190"/>
      <c r="R1355" s="190"/>
      <c r="S1355" s="190"/>
      <c r="T1355" s="191"/>
      <c r="AT1355" s="186" t="s">
        <v>266</v>
      </c>
      <c r="AU1355" s="186" t="s">
        <v>89</v>
      </c>
      <c r="AV1355" s="13" t="s">
        <v>82</v>
      </c>
      <c r="AW1355" s="13" t="s">
        <v>29</v>
      </c>
      <c r="AX1355" s="13" t="s">
        <v>74</v>
      </c>
      <c r="AY1355" s="186" t="s">
        <v>258</v>
      </c>
    </row>
    <row r="1356" spans="1:65" s="14" customFormat="1" ht="11.25">
      <c r="B1356" s="192"/>
      <c r="D1356" s="185" t="s">
        <v>266</v>
      </c>
      <c r="E1356" s="193" t="s">
        <v>1</v>
      </c>
      <c r="F1356" s="194" t="s">
        <v>1983</v>
      </c>
      <c r="H1356" s="195">
        <v>11.744999999999999</v>
      </c>
      <c r="I1356" s="196"/>
      <c r="L1356" s="192"/>
      <c r="M1356" s="197"/>
      <c r="N1356" s="198"/>
      <c r="O1356" s="198"/>
      <c r="P1356" s="198"/>
      <c r="Q1356" s="198"/>
      <c r="R1356" s="198"/>
      <c r="S1356" s="198"/>
      <c r="T1356" s="199"/>
      <c r="AT1356" s="193" t="s">
        <v>266</v>
      </c>
      <c r="AU1356" s="193" t="s">
        <v>89</v>
      </c>
      <c r="AV1356" s="14" t="s">
        <v>89</v>
      </c>
      <c r="AW1356" s="14" t="s">
        <v>29</v>
      </c>
      <c r="AX1356" s="14" t="s">
        <v>82</v>
      </c>
      <c r="AY1356" s="193" t="s">
        <v>258</v>
      </c>
    </row>
    <row r="1357" spans="1:65" s="2" customFormat="1" ht="24" customHeight="1">
      <c r="A1357" s="33"/>
      <c r="B1357" s="169"/>
      <c r="C1357" s="170" t="s">
        <v>1984</v>
      </c>
      <c r="D1357" s="170" t="s">
        <v>260</v>
      </c>
      <c r="E1357" s="171" t="s">
        <v>1985</v>
      </c>
      <c r="F1357" s="172" t="s">
        <v>1986</v>
      </c>
      <c r="G1357" s="173" t="s">
        <v>263</v>
      </c>
      <c r="H1357" s="174">
        <v>11.744999999999999</v>
      </c>
      <c r="I1357" s="175"/>
      <c r="J1357" s="174">
        <f>ROUND(I1357*H1357,3)</f>
        <v>0</v>
      </c>
      <c r="K1357" s="176"/>
      <c r="L1357" s="34"/>
      <c r="M1357" s="177" t="s">
        <v>1</v>
      </c>
      <c r="N1357" s="178" t="s">
        <v>40</v>
      </c>
      <c r="O1357" s="59"/>
      <c r="P1357" s="179">
        <f>O1357*H1357</f>
        <v>0</v>
      </c>
      <c r="Q1357" s="179">
        <v>0</v>
      </c>
      <c r="R1357" s="179">
        <f>Q1357*H1357</f>
        <v>0</v>
      </c>
      <c r="S1357" s="179">
        <v>8.0000000000000002E-3</v>
      </c>
      <c r="T1357" s="180">
        <f>S1357*H1357</f>
        <v>9.3960000000000002E-2</v>
      </c>
      <c r="U1357" s="33"/>
      <c r="V1357" s="33"/>
      <c r="W1357" s="33"/>
      <c r="X1357" s="33"/>
      <c r="Y1357" s="33"/>
      <c r="Z1357" s="33"/>
      <c r="AA1357" s="33"/>
      <c r="AB1357" s="33"/>
      <c r="AC1357" s="33"/>
      <c r="AD1357" s="33"/>
      <c r="AE1357" s="33"/>
      <c r="AR1357" s="181" t="s">
        <v>351</v>
      </c>
      <c r="AT1357" s="181" t="s">
        <v>260</v>
      </c>
      <c r="AU1357" s="181" t="s">
        <v>89</v>
      </c>
      <c r="AY1357" s="18" t="s">
        <v>258</v>
      </c>
      <c r="BE1357" s="182">
        <f>IF(N1357="základná",J1357,0)</f>
        <v>0</v>
      </c>
      <c r="BF1357" s="182">
        <f>IF(N1357="znížená",J1357,0)</f>
        <v>0</v>
      </c>
      <c r="BG1357" s="182">
        <f>IF(N1357="zákl. prenesená",J1357,0)</f>
        <v>0</v>
      </c>
      <c r="BH1357" s="182">
        <f>IF(N1357="zníž. prenesená",J1357,0)</f>
        <v>0</v>
      </c>
      <c r="BI1357" s="182">
        <f>IF(N1357="nulová",J1357,0)</f>
        <v>0</v>
      </c>
      <c r="BJ1357" s="18" t="s">
        <v>89</v>
      </c>
      <c r="BK1357" s="183">
        <f>ROUND(I1357*H1357,3)</f>
        <v>0</v>
      </c>
      <c r="BL1357" s="18" t="s">
        <v>351</v>
      </c>
      <c r="BM1357" s="181" t="s">
        <v>1987</v>
      </c>
    </row>
    <row r="1358" spans="1:65" s="13" customFormat="1" ht="11.25">
      <c r="B1358" s="184"/>
      <c r="D1358" s="185" t="s">
        <v>266</v>
      </c>
      <c r="E1358" s="186" t="s">
        <v>1</v>
      </c>
      <c r="F1358" s="187" t="s">
        <v>1982</v>
      </c>
      <c r="H1358" s="186" t="s">
        <v>1</v>
      </c>
      <c r="I1358" s="188"/>
      <c r="L1358" s="184"/>
      <c r="M1358" s="189"/>
      <c r="N1358" s="190"/>
      <c r="O1358" s="190"/>
      <c r="P1358" s="190"/>
      <c r="Q1358" s="190"/>
      <c r="R1358" s="190"/>
      <c r="S1358" s="190"/>
      <c r="T1358" s="191"/>
      <c r="AT1358" s="186" t="s">
        <v>266</v>
      </c>
      <c r="AU1358" s="186" t="s">
        <v>89</v>
      </c>
      <c r="AV1358" s="13" t="s">
        <v>82</v>
      </c>
      <c r="AW1358" s="13" t="s">
        <v>29</v>
      </c>
      <c r="AX1358" s="13" t="s">
        <v>74</v>
      </c>
      <c r="AY1358" s="186" t="s">
        <v>258</v>
      </c>
    </row>
    <row r="1359" spans="1:65" s="14" customFormat="1" ht="11.25">
      <c r="B1359" s="192"/>
      <c r="D1359" s="185" t="s">
        <v>266</v>
      </c>
      <c r="E1359" s="193" t="s">
        <v>1</v>
      </c>
      <c r="F1359" s="194" t="s">
        <v>1983</v>
      </c>
      <c r="H1359" s="195">
        <v>11.744999999999999</v>
      </c>
      <c r="I1359" s="196"/>
      <c r="L1359" s="192"/>
      <c r="M1359" s="197"/>
      <c r="N1359" s="198"/>
      <c r="O1359" s="198"/>
      <c r="P1359" s="198"/>
      <c r="Q1359" s="198"/>
      <c r="R1359" s="198"/>
      <c r="S1359" s="198"/>
      <c r="T1359" s="199"/>
      <c r="AT1359" s="193" t="s">
        <v>266</v>
      </c>
      <c r="AU1359" s="193" t="s">
        <v>89</v>
      </c>
      <c r="AV1359" s="14" t="s">
        <v>89</v>
      </c>
      <c r="AW1359" s="14" t="s">
        <v>29</v>
      </c>
      <c r="AX1359" s="14" t="s">
        <v>82</v>
      </c>
      <c r="AY1359" s="193" t="s">
        <v>258</v>
      </c>
    </row>
    <row r="1360" spans="1:65" s="2" customFormat="1" ht="16.5" customHeight="1">
      <c r="A1360" s="33"/>
      <c r="B1360" s="169"/>
      <c r="C1360" s="170" t="s">
        <v>1988</v>
      </c>
      <c r="D1360" s="170" t="s">
        <v>260</v>
      </c>
      <c r="E1360" s="171" t="s">
        <v>1989</v>
      </c>
      <c r="F1360" s="172" t="s">
        <v>1990</v>
      </c>
      <c r="G1360" s="173" t="s">
        <v>263</v>
      </c>
      <c r="H1360" s="174">
        <v>3.02</v>
      </c>
      <c r="I1360" s="175"/>
      <c r="J1360" s="174">
        <f>ROUND(I1360*H1360,3)</f>
        <v>0</v>
      </c>
      <c r="K1360" s="176"/>
      <c r="L1360" s="34"/>
      <c r="M1360" s="177" t="s">
        <v>1</v>
      </c>
      <c r="N1360" s="178" t="s">
        <v>40</v>
      </c>
      <c r="O1360" s="59"/>
      <c r="P1360" s="179">
        <f>O1360*H1360</f>
        <v>0</v>
      </c>
      <c r="Q1360" s="179">
        <v>0</v>
      </c>
      <c r="R1360" s="179">
        <f>Q1360*H1360</f>
        <v>0</v>
      </c>
      <c r="S1360" s="179">
        <v>0</v>
      </c>
      <c r="T1360" s="180">
        <f>S1360*H1360</f>
        <v>0</v>
      </c>
      <c r="U1360" s="33"/>
      <c r="V1360" s="33"/>
      <c r="W1360" s="33"/>
      <c r="X1360" s="33"/>
      <c r="Y1360" s="33"/>
      <c r="Z1360" s="33"/>
      <c r="AA1360" s="33"/>
      <c r="AB1360" s="33"/>
      <c r="AC1360" s="33"/>
      <c r="AD1360" s="33"/>
      <c r="AE1360" s="33"/>
      <c r="AR1360" s="181" t="s">
        <v>351</v>
      </c>
      <c r="AT1360" s="181" t="s">
        <v>260</v>
      </c>
      <c r="AU1360" s="181" t="s">
        <v>89</v>
      </c>
      <c r="AY1360" s="18" t="s">
        <v>258</v>
      </c>
      <c r="BE1360" s="182">
        <f>IF(N1360="základná",J1360,0)</f>
        <v>0</v>
      </c>
      <c r="BF1360" s="182">
        <f>IF(N1360="znížená",J1360,0)</f>
        <v>0</v>
      </c>
      <c r="BG1360" s="182">
        <f>IF(N1360="zákl. prenesená",J1360,0)</f>
        <v>0</v>
      </c>
      <c r="BH1360" s="182">
        <f>IF(N1360="zníž. prenesená",J1360,0)</f>
        <v>0</v>
      </c>
      <c r="BI1360" s="182">
        <f>IF(N1360="nulová",J1360,0)</f>
        <v>0</v>
      </c>
      <c r="BJ1360" s="18" t="s">
        <v>89</v>
      </c>
      <c r="BK1360" s="183">
        <f>ROUND(I1360*H1360,3)</f>
        <v>0</v>
      </c>
      <c r="BL1360" s="18" t="s">
        <v>351</v>
      </c>
      <c r="BM1360" s="181" t="s">
        <v>1991</v>
      </c>
    </row>
    <row r="1361" spans="1:65" s="14" customFormat="1" ht="11.25">
      <c r="B1361" s="192"/>
      <c r="D1361" s="185" t="s">
        <v>266</v>
      </c>
      <c r="E1361" s="193" t="s">
        <v>1</v>
      </c>
      <c r="F1361" s="194" t="s">
        <v>1992</v>
      </c>
      <c r="H1361" s="195">
        <v>3.02</v>
      </c>
      <c r="I1361" s="196"/>
      <c r="L1361" s="192"/>
      <c r="M1361" s="197"/>
      <c r="N1361" s="198"/>
      <c r="O1361" s="198"/>
      <c r="P1361" s="198"/>
      <c r="Q1361" s="198"/>
      <c r="R1361" s="198"/>
      <c r="S1361" s="198"/>
      <c r="T1361" s="199"/>
      <c r="AT1361" s="193" t="s">
        <v>266</v>
      </c>
      <c r="AU1361" s="193" t="s">
        <v>89</v>
      </c>
      <c r="AV1361" s="14" t="s">
        <v>89</v>
      </c>
      <c r="AW1361" s="14" t="s">
        <v>29</v>
      </c>
      <c r="AX1361" s="14" t="s">
        <v>82</v>
      </c>
      <c r="AY1361" s="193" t="s">
        <v>258</v>
      </c>
    </row>
    <row r="1362" spans="1:65" s="2" customFormat="1" ht="24" customHeight="1">
      <c r="A1362" s="33"/>
      <c r="B1362" s="169"/>
      <c r="C1362" s="170" t="s">
        <v>1993</v>
      </c>
      <c r="D1362" s="170" t="s">
        <v>260</v>
      </c>
      <c r="E1362" s="171" t="s">
        <v>1994</v>
      </c>
      <c r="F1362" s="172" t="s">
        <v>1995</v>
      </c>
      <c r="G1362" s="173" t="s">
        <v>528</v>
      </c>
      <c r="H1362" s="174">
        <v>30.98</v>
      </c>
      <c r="I1362" s="175"/>
      <c r="J1362" s="174">
        <f>ROUND(I1362*H1362,3)</f>
        <v>0</v>
      </c>
      <c r="K1362" s="176"/>
      <c r="L1362" s="34"/>
      <c r="M1362" s="177" t="s">
        <v>1</v>
      </c>
      <c r="N1362" s="178" t="s">
        <v>40</v>
      </c>
      <c r="O1362" s="59"/>
      <c r="P1362" s="179">
        <f>O1362*H1362</f>
        <v>0</v>
      </c>
      <c r="Q1362" s="179">
        <v>2.1000000000000001E-4</v>
      </c>
      <c r="R1362" s="179">
        <f>Q1362*H1362</f>
        <v>6.5058E-3</v>
      </c>
      <c r="S1362" s="179">
        <v>0</v>
      </c>
      <c r="T1362" s="180">
        <f>S1362*H1362</f>
        <v>0</v>
      </c>
      <c r="U1362" s="33"/>
      <c r="V1362" s="33"/>
      <c r="W1362" s="33"/>
      <c r="X1362" s="33"/>
      <c r="Y1362" s="33"/>
      <c r="Z1362" s="33"/>
      <c r="AA1362" s="33"/>
      <c r="AB1362" s="33"/>
      <c r="AC1362" s="33"/>
      <c r="AD1362" s="33"/>
      <c r="AE1362" s="33"/>
      <c r="AR1362" s="181" t="s">
        <v>351</v>
      </c>
      <c r="AT1362" s="181" t="s">
        <v>260</v>
      </c>
      <c r="AU1362" s="181" t="s">
        <v>89</v>
      </c>
      <c r="AY1362" s="18" t="s">
        <v>258</v>
      </c>
      <c r="BE1362" s="182">
        <f>IF(N1362="základná",J1362,0)</f>
        <v>0</v>
      </c>
      <c r="BF1362" s="182">
        <f>IF(N1362="znížená",J1362,0)</f>
        <v>0</v>
      </c>
      <c r="BG1362" s="182">
        <f>IF(N1362="zákl. prenesená",J1362,0)</f>
        <v>0</v>
      </c>
      <c r="BH1362" s="182">
        <f>IF(N1362="zníž. prenesená",J1362,0)</f>
        <v>0</v>
      </c>
      <c r="BI1362" s="182">
        <f>IF(N1362="nulová",J1362,0)</f>
        <v>0</v>
      </c>
      <c r="BJ1362" s="18" t="s">
        <v>89</v>
      </c>
      <c r="BK1362" s="183">
        <f>ROUND(I1362*H1362,3)</f>
        <v>0</v>
      </c>
      <c r="BL1362" s="18" t="s">
        <v>351</v>
      </c>
      <c r="BM1362" s="181" t="s">
        <v>1996</v>
      </c>
    </row>
    <row r="1363" spans="1:65" s="14" customFormat="1" ht="11.25">
      <c r="B1363" s="192"/>
      <c r="D1363" s="185" t="s">
        <v>266</v>
      </c>
      <c r="E1363" s="193" t="s">
        <v>1</v>
      </c>
      <c r="F1363" s="194" t="s">
        <v>1997</v>
      </c>
      <c r="H1363" s="195">
        <v>7.28</v>
      </c>
      <c r="I1363" s="196"/>
      <c r="L1363" s="192"/>
      <c r="M1363" s="197"/>
      <c r="N1363" s="198"/>
      <c r="O1363" s="198"/>
      <c r="P1363" s="198"/>
      <c r="Q1363" s="198"/>
      <c r="R1363" s="198"/>
      <c r="S1363" s="198"/>
      <c r="T1363" s="199"/>
      <c r="AT1363" s="193" t="s">
        <v>266</v>
      </c>
      <c r="AU1363" s="193" t="s">
        <v>89</v>
      </c>
      <c r="AV1363" s="14" t="s">
        <v>89</v>
      </c>
      <c r="AW1363" s="14" t="s">
        <v>29</v>
      </c>
      <c r="AX1363" s="14" t="s">
        <v>74</v>
      </c>
      <c r="AY1363" s="193" t="s">
        <v>258</v>
      </c>
    </row>
    <row r="1364" spans="1:65" s="14" customFormat="1" ht="11.25">
      <c r="B1364" s="192"/>
      <c r="D1364" s="185" t="s">
        <v>266</v>
      </c>
      <c r="E1364" s="193" t="s">
        <v>1</v>
      </c>
      <c r="F1364" s="194" t="s">
        <v>1998</v>
      </c>
      <c r="H1364" s="195">
        <v>4.46</v>
      </c>
      <c r="I1364" s="196"/>
      <c r="L1364" s="192"/>
      <c r="M1364" s="197"/>
      <c r="N1364" s="198"/>
      <c r="O1364" s="198"/>
      <c r="P1364" s="198"/>
      <c r="Q1364" s="198"/>
      <c r="R1364" s="198"/>
      <c r="S1364" s="198"/>
      <c r="T1364" s="199"/>
      <c r="AT1364" s="193" t="s">
        <v>266</v>
      </c>
      <c r="AU1364" s="193" t="s">
        <v>89</v>
      </c>
      <c r="AV1364" s="14" t="s">
        <v>89</v>
      </c>
      <c r="AW1364" s="14" t="s">
        <v>29</v>
      </c>
      <c r="AX1364" s="14" t="s">
        <v>74</v>
      </c>
      <c r="AY1364" s="193" t="s">
        <v>258</v>
      </c>
    </row>
    <row r="1365" spans="1:65" s="14" customFormat="1" ht="11.25">
      <c r="B1365" s="192"/>
      <c r="D1365" s="185" t="s">
        <v>266</v>
      </c>
      <c r="E1365" s="193" t="s">
        <v>1</v>
      </c>
      <c r="F1365" s="194" t="s">
        <v>1999</v>
      </c>
      <c r="H1365" s="195">
        <v>8.24</v>
      </c>
      <c r="I1365" s="196"/>
      <c r="L1365" s="192"/>
      <c r="M1365" s="197"/>
      <c r="N1365" s="198"/>
      <c r="O1365" s="198"/>
      <c r="P1365" s="198"/>
      <c r="Q1365" s="198"/>
      <c r="R1365" s="198"/>
      <c r="S1365" s="198"/>
      <c r="T1365" s="199"/>
      <c r="AT1365" s="193" t="s">
        <v>266</v>
      </c>
      <c r="AU1365" s="193" t="s">
        <v>89</v>
      </c>
      <c r="AV1365" s="14" t="s">
        <v>89</v>
      </c>
      <c r="AW1365" s="14" t="s">
        <v>29</v>
      </c>
      <c r="AX1365" s="14" t="s">
        <v>74</v>
      </c>
      <c r="AY1365" s="193" t="s">
        <v>258</v>
      </c>
    </row>
    <row r="1366" spans="1:65" s="14" customFormat="1" ht="11.25">
      <c r="B1366" s="192"/>
      <c r="D1366" s="185" t="s">
        <v>266</v>
      </c>
      <c r="E1366" s="193" t="s">
        <v>1</v>
      </c>
      <c r="F1366" s="194" t="s">
        <v>2000</v>
      </c>
      <c r="H1366" s="195">
        <v>11</v>
      </c>
      <c r="I1366" s="196"/>
      <c r="L1366" s="192"/>
      <c r="M1366" s="197"/>
      <c r="N1366" s="198"/>
      <c r="O1366" s="198"/>
      <c r="P1366" s="198"/>
      <c r="Q1366" s="198"/>
      <c r="R1366" s="198"/>
      <c r="S1366" s="198"/>
      <c r="T1366" s="199"/>
      <c r="AT1366" s="193" t="s">
        <v>266</v>
      </c>
      <c r="AU1366" s="193" t="s">
        <v>89</v>
      </c>
      <c r="AV1366" s="14" t="s">
        <v>89</v>
      </c>
      <c r="AW1366" s="14" t="s">
        <v>29</v>
      </c>
      <c r="AX1366" s="14" t="s">
        <v>74</v>
      </c>
      <c r="AY1366" s="193" t="s">
        <v>258</v>
      </c>
    </row>
    <row r="1367" spans="1:65" s="15" customFormat="1" ht="11.25">
      <c r="B1367" s="200"/>
      <c r="D1367" s="185" t="s">
        <v>266</v>
      </c>
      <c r="E1367" s="201" t="s">
        <v>1</v>
      </c>
      <c r="F1367" s="202" t="s">
        <v>280</v>
      </c>
      <c r="H1367" s="203">
        <v>30.98</v>
      </c>
      <c r="I1367" s="204"/>
      <c r="L1367" s="200"/>
      <c r="M1367" s="205"/>
      <c r="N1367" s="206"/>
      <c r="O1367" s="206"/>
      <c r="P1367" s="206"/>
      <c r="Q1367" s="206"/>
      <c r="R1367" s="206"/>
      <c r="S1367" s="206"/>
      <c r="T1367" s="207"/>
      <c r="AT1367" s="201" t="s">
        <v>266</v>
      </c>
      <c r="AU1367" s="201" t="s">
        <v>89</v>
      </c>
      <c r="AV1367" s="15" t="s">
        <v>264</v>
      </c>
      <c r="AW1367" s="15" t="s">
        <v>29</v>
      </c>
      <c r="AX1367" s="15" t="s">
        <v>82</v>
      </c>
      <c r="AY1367" s="201" t="s">
        <v>258</v>
      </c>
    </row>
    <row r="1368" spans="1:65" s="2" customFormat="1" ht="36" customHeight="1">
      <c r="A1368" s="33"/>
      <c r="B1368" s="169"/>
      <c r="C1368" s="208" t="s">
        <v>2001</v>
      </c>
      <c r="D1368" s="208" t="s">
        <v>394</v>
      </c>
      <c r="E1368" s="209" t="s">
        <v>2002</v>
      </c>
      <c r="F1368" s="210" t="s">
        <v>2003</v>
      </c>
      <c r="G1368" s="211" t="s">
        <v>528</v>
      </c>
      <c r="H1368" s="212">
        <v>32.529000000000003</v>
      </c>
      <c r="I1368" s="213"/>
      <c r="J1368" s="212">
        <f>ROUND(I1368*H1368,3)</f>
        <v>0</v>
      </c>
      <c r="K1368" s="214"/>
      <c r="L1368" s="215"/>
      <c r="M1368" s="216" t="s">
        <v>1</v>
      </c>
      <c r="N1368" s="217" t="s">
        <v>40</v>
      </c>
      <c r="O1368" s="59"/>
      <c r="P1368" s="179">
        <f>O1368*H1368</f>
        <v>0</v>
      </c>
      <c r="Q1368" s="179">
        <v>1E-4</v>
      </c>
      <c r="R1368" s="179">
        <f>Q1368*H1368</f>
        <v>3.2529000000000004E-3</v>
      </c>
      <c r="S1368" s="179">
        <v>0</v>
      </c>
      <c r="T1368" s="180">
        <f>S1368*H1368</f>
        <v>0</v>
      </c>
      <c r="U1368" s="33"/>
      <c r="V1368" s="33"/>
      <c r="W1368" s="33"/>
      <c r="X1368" s="33"/>
      <c r="Y1368" s="33"/>
      <c r="Z1368" s="33"/>
      <c r="AA1368" s="33"/>
      <c r="AB1368" s="33"/>
      <c r="AC1368" s="33"/>
      <c r="AD1368" s="33"/>
      <c r="AE1368" s="33"/>
      <c r="AR1368" s="181" t="s">
        <v>445</v>
      </c>
      <c r="AT1368" s="181" t="s">
        <v>394</v>
      </c>
      <c r="AU1368" s="181" t="s">
        <v>89</v>
      </c>
      <c r="AY1368" s="18" t="s">
        <v>258</v>
      </c>
      <c r="BE1368" s="182">
        <f>IF(N1368="základná",J1368,0)</f>
        <v>0</v>
      </c>
      <c r="BF1368" s="182">
        <f>IF(N1368="znížená",J1368,0)</f>
        <v>0</v>
      </c>
      <c r="BG1368" s="182">
        <f>IF(N1368="zákl. prenesená",J1368,0)</f>
        <v>0</v>
      </c>
      <c r="BH1368" s="182">
        <f>IF(N1368="zníž. prenesená",J1368,0)</f>
        <v>0</v>
      </c>
      <c r="BI1368" s="182">
        <f>IF(N1368="nulová",J1368,0)</f>
        <v>0</v>
      </c>
      <c r="BJ1368" s="18" t="s">
        <v>89</v>
      </c>
      <c r="BK1368" s="183">
        <f>ROUND(I1368*H1368,3)</f>
        <v>0</v>
      </c>
      <c r="BL1368" s="18" t="s">
        <v>351</v>
      </c>
      <c r="BM1368" s="181" t="s">
        <v>2004</v>
      </c>
    </row>
    <row r="1369" spans="1:65" s="2" customFormat="1" ht="36" customHeight="1">
      <c r="A1369" s="33"/>
      <c r="B1369" s="169"/>
      <c r="C1369" s="208" t="s">
        <v>2005</v>
      </c>
      <c r="D1369" s="208" t="s">
        <v>394</v>
      </c>
      <c r="E1369" s="209" t="s">
        <v>2006</v>
      </c>
      <c r="F1369" s="210" t="s">
        <v>2007</v>
      </c>
      <c r="G1369" s="211" t="s">
        <v>528</v>
      </c>
      <c r="H1369" s="212">
        <v>32.529000000000003</v>
      </c>
      <c r="I1369" s="213"/>
      <c r="J1369" s="212">
        <f>ROUND(I1369*H1369,3)</f>
        <v>0</v>
      </c>
      <c r="K1369" s="214"/>
      <c r="L1369" s="215"/>
      <c r="M1369" s="216" t="s">
        <v>1</v>
      </c>
      <c r="N1369" s="217" t="s">
        <v>40</v>
      </c>
      <c r="O1369" s="59"/>
      <c r="P1369" s="179">
        <f>O1369*H1369</f>
        <v>0</v>
      </c>
      <c r="Q1369" s="179">
        <v>1E-4</v>
      </c>
      <c r="R1369" s="179">
        <f>Q1369*H1369</f>
        <v>3.2529000000000004E-3</v>
      </c>
      <c r="S1369" s="179">
        <v>0</v>
      </c>
      <c r="T1369" s="180">
        <f>S1369*H1369</f>
        <v>0</v>
      </c>
      <c r="U1369" s="33"/>
      <c r="V1369" s="33"/>
      <c r="W1369" s="33"/>
      <c r="X1369" s="33"/>
      <c r="Y1369" s="33"/>
      <c r="Z1369" s="33"/>
      <c r="AA1369" s="33"/>
      <c r="AB1369" s="33"/>
      <c r="AC1369" s="33"/>
      <c r="AD1369" s="33"/>
      <c r="AE1369" s="33"/>
      <c r="AR1369" s="181" t="s">
        <v>445</v>
      </c>
      <c r="AT1369" s="181" t="s">
        <v>394</v>
      </c>
      <c r="AU1369" s="181" t="s">
        <v>89</v>
      </c>
      <c r="AY1369" s="18" t="s">
        <v>258</v>
      </c>
      <c r="BE1369" s="182">
        <f>IF(N1369="základná",J1369,0)</f>
        <v>0</v>
      </c>
      <c r="BF1369" s="182">
        <f>IF(N1369="znížená",J1369,0)</f>
        <v>0</v>
      </c>
      <c r="BG1369" s="182">
        <f>IF(N1369="zákl. prenesená",J1369,0)</f>
        <v>0</v>
      </c>
      <c r="BH1369" s="182">
        <f>IF(N1369="zníž. prenesená",J1369,0)</f>
        <v>0</v>
      </c>
      <c r="BI1369" s="182">
        <f>IF(N1369="nulová",J1369,0)</f>
        <v>0</v>
      </c>
      <c r="BJ1369" s="18" t="s">
        <v>89</v>
      </c>
      <c r="BK1369" s="183">
        <f>ROUND(I1369*H1369,3)</f>
        <v>0</v>
      </c>
      <c r="BL1369" s="18" t="s">
        <v>351</v>
      </c>
      <c r="BM1369" s="181" t="s">
        <v>2008</v>
      </c>
    </row>
    <row r="1370" spans="1:65" s="2" customFormat="1" ht="48" customHeight="1">
      <c r="A1370" s="33"/>
      <c r="B1370" s="169"/>
      <c r="C1370" s="208" t="s">
        <v>2009</v>
      </c>
      <c r="D1370" s="208" t="s">
        <v>394</v>
      </c>
      <c r="E1370" s="209" t="s">
        <v>2010</v>
      </c>
      <c r="F1370" s="210" t="s">
        <v>2011</v>
      </c>
      <c r="G1370" s="211" t="s">
        <v>435</v>
      </c>
      <c r="H1370" s="212">
        <v>1</v>
      </c>
      <c r="I1370" s="213"/>
      <c r="J1370" s="212">
        <f>ROUND(I1370*H1370,3)</f>
        <v>0</v>
      </c>
      <c r="K1370" s="214"/>
      <c r="L1370" s="215"/>
      <c r="M1370" s="216" t="s">
        <v>1</v>
      </c>
      <c r="N1370" s="217" t="s">
        <v>40</v>
      </c>
      <c r="O1370" s="59"/>
      <c r="P1370" s="179">
        <f>O1370*H1370</f>
        <v>0</v>
      </c>
      <c r="Q1370" s="179">
        <v>0</v>
      </c>
      <c r="R1370" s="179">
        <f>Q1370*H1370</f>
        <v>0</v>
      </c>
      <c r="S1370" s="179">
        <v>0</v>
      </c>
      <c r="T1370" s="180">
        <f>S1370*H1370</f>
        <v>0</v>
      </c>
      <c r="U1370" s="33"/>
      <c r="V1370" s="33"/>
      <c r="W1370" s="33"/>
      <c r="X1370" s="33"/>
      <c r="Y1370" s="33"/>
      <c r="Z1370" s="33"/>
      <c r="AA1370" s="33"/>
      <c r="AB1370" s="33"/>
      <c r="AC1370" s="33"/>
      <c r="AD1370" s="33"/>
      <c r="AE1370" s="33"/>
      <c r="AR1370" s="181" t="s">
        <v>445</v>
      </c>
      <c r="AT1370" s="181" t="s">
        <v>394</v>
      </c>
      <c r="AU1370" s="181" t="s">
        <v>89</v>
      </c>
      <c r="AY1370" s="18" t="s">
        <v>258</v>
      </c>
      <c r="BE1370" s="182">
        <f>IF(N1370="základná",J1370,0)</f>
        <v>0</v>
      </c>
      <c r="BF1370" s="182">
        <f>IF(N1370="znížená",J1370,0)</f>
        <v>0</v>
      </c>
      <c r="BG1370" s="182">
        <f>IF(N1370="zákl. prenesená",J1370,0)</f>
        <v>0</v>
      </c>
      <c r="BH1370" s="182">
        <f>IF(N1370="zníž. prenesená",J1370,0)</f>
        <v>0</v>
      </c>
      <c r="BI1370" s="182">
        <f>IF(N1370="nulová",J1370,0)</f>
        <v>0</v>
      </c>
      <c r="BJ1370" s="18" t="s">
        <v>89</v>
      </c>
      <c r="BK1370" s="183">
        <f>ROUND(I1370*H1370,3)</f>
        <v>0</v>
      </c>
      <c r="BL1370" s="18" t="s">
        <v>351</v>
      </c>
      <c r="BM1370" s="181" t="s">
        <v>2012</v>
      </c>
    </row>
    <row r="1371" spans="1:65" s="14" customFormat="1" ht="11.25">
      <c r="B1371" s="192"/>
      <c r="D1371" s="185" t="s">
        <v>266</v>
      </c>
      <c r="E1371" s="193" t="s">
        <v>1</v>
      </c>
      <c r="F1371" s="194" t="s">
        <v>82</v>
      </c>
      <c r="H1371" s="195">
        <v>1</v>
      </c>
      <c r="I1371" s="196"/>
      <c r="L1371" s="192"/>
      <c r="M1371" s="197"/>
      <c r="N1371" s="198"/>
      <c r="O1371" s="198"/>
      <c r="P1371" s="198"/>
      <c r="Q1371" s="198"/>
      <c r="R1371" s="198"/>
      <c r="S1371" s="198"/>
      <c r="T1371" s="199"/>
      <c r="AT1371" s="193" t="s">
        <v>266</v>
      </c>
      <c r="AU1371" s="193" t="s">
        <v>89</v>
      </c>
      <c r="AV1371" s="14" t="s">
        <v>89</v>
      </c>
      <c r="AW1371" s="14" t="s">
        <v>29</v>
      </c>
      <c r="AX1371" s="14" t="s">
        <v>82</v>
      </c>
      <c r="AY1371" s="193" t="s">
        <v>258</v>
      </c>
    </row>
    <row r="1372" spans="1:65" s="2" customFormat="1" ht="48" customHeight="1">
      <c r="A1372" s="33"/>
      <c r="B1372" s="169"/>
      <c r="C1372" s="208" t="s">
        <v>2013</v>
      </c>
      <c r="D1372" s="208" t="s">
        <v>394</v>
      </c>
      <c r="E1372" s="209" t="s">
        <v>2014</v>
      </c>
      <c r="F1372" s="210" t="s">
        <v>2015</v>
      </c>
      <c r="G1372" s="211" t="s">
        <v>435</v>
      </c>
      <c r="H1372" s="212">
        <v>1</v>
      </c>
      <c r="I1372" s="213"/>
      <c r="J1372" s="212">
        <f>ROUND(I1372*H1372,3)</f>
        <v>0</v>
      </c>
      <c r="K1372" s="214"/>
      <c r="L1372" s="215"/>
      <c r="M1372" s="216" t="s">
        <v>1</v>
      </c>
      <c r="N1372" s="217" t="s">
        <v>40</v>
      </c>
      <c r="O1372" s="59"/>
      <c r="P1372" s="179">
        <f>O1372*H1372</f>
        <v>0</v>
      </c>
      <c r="Q1372" s="179">
        <v>0</v>
      </c>
      <c r="R1372" s="179">
        <f>Q1372*H1372</f>
        <v>0</v>
      </c>
      <c r="S1372" s="179">
        <v>0</v>
      </c>
      <c r="T1372" s="180">
        <f>S1372*H1372</f>
        <v>0</v>
      </c>
      <c r="U1372" s="33"/>
      <c r="V1372" s="33"/>
      <c r="W1372" s="33"/>
      <c r="X1372" s="33"/>
      <c r="Y1372" s="33"/>
      <c r="Z1372" s="33"/>
      <c r="AA1372" s="33"/>
      <c r="AB1372" s="33"/>
      <c r="AC1372" s="33"/>
      <c r="AD1372" s="33"/>
      <c r="AE1372" s="33"/>
      <c r="AR1372" s="181" t="s">
        <v>445</v>
      </c>
      <c r="AT1372" s="181" t="s">
        <v>394</v>
      </c>
      <c r="AU1372" s="181" t="s">
        <v>89</v>
      </c>
      <c r="AY1372" s="18" t="s">
        <v>258</v>
      </c>
      <c r="BE1372" s="182">
        <f>IF(N1372="základná",J1372,0)</f>
        <v>0</v>
      </c>
      <c r="BF1372" s="182">
        <f>IF(N1372="znížená",J1372,0)</f>
        <v>0</v>
      </c>
      <c r="BG1372" s="182">
        <f>IF(N1372="zákl. prenesená",J1372,0)</f>
        <v>0</v>
      </c>
      <c r="BH1372" s="182">
        <f>IF(N1372="zníž. prenesená",J1372,0)</f>
        <v>0</v>
      </c>
      <c r="BI1372" s="182">
        <f>IF(N1372="nulová",J1372,0)</f>
        <v>0</v>
      </c>
      <c r="BJ1372" s="18" t="s">
        <v>89</v>
      </c>
      <c r="BK1372" s="183">
        <f>ROUND(I1372*H1372,3)</f>
        <v>0</v>
      </c>
      <c r="BL1372" s="18" t="s">
        <v>351</v>
      </c>
      <c r="BM1372" s="181" t="s">
        <v>2016</v>
      </c>
    </row>
    <row r="1373" spans="1:65" s="14" customFormat="1" ht="11.25">
      <c r="B1373" s="192"/>
      <c r="D1373" s="185" t="s">
        <v>266</v>
      </c>
      <c r="E1373" s="193" t="s">
        <v>1</v>
      </c>
      <c r="F1373" s="194" t="s">
        <v>82</v>
      </c>
      <c r="H1373" s="195">
        <v>1</v>
      </c>
      <c r="I1373" s="196"/>
      <c r="L1373" s="192"/>
      <c r="M1373" s="197"/>
      <c r="N1373" s="198"/>
      <c r="O1373" s="198"/>
      <c r="P1373" s="198"/>
      <c r="Q1373" s="198"/>
      <c r="R1373" s="198"/>
      <c r="S1373" s="198"/>
      <c r="T1373" s="199"/>
      <c r="AT1373" s="193" t="s">
        <v>266</v>
      </c>
      <c r="AU1373" s="193" t="s">
        <v>89</v>
      </c>
      <c r="AV1373" s="14" t="s">
        <v>89</v>
      </c>
      <c r="AW1373" s="14" t="s">
        <v>29</v>
      </c>
      <c r="AX1373" s="14" t="s">
        <v>82</v>
      </c>
      <c r="AY1373" s="193" t="s">
        <v>258</v>
      </c>
    </row>
    <row r="1374" spans="1:65" s="2" customFormat="1" ht="60" customHeight="1">
      <c r="A1374" s="33"/>
      <c r="B1374" s="169"/>
      <c r="C1374" s="208" t="s">
        <v>2017</v>
      </c>
      <c r="D1374" s="208" t="s">
        <v>394</v>
      </c>
      <c r="E1374" s="209" t="s">
        <v>2018</v>
      </c>
      <c r="F1374" s="210" t="s">
        <v>2019</v>
      </c>
      <c r="G1374" s="211" t="s">
        <v>435</v>
      </c>
      <c r="H1374" s="212">
        <v>1</v>
      </c>
      <c r="I1374" s="213"/>
      <c r="J1374" s="212">
        <f>ROUND(I1374*H1374,3)</f>
        <v>0</v>
      </c>
      <c r="K1374" s="214"/>
      <c r="L1374" s="215"/>
      <c r="M1374" s="216" t="s">
        <v>1</v>
      </c>
      <c r="N1374" s="217" t="s">
        <v>40</v>
      </c>
      <c r="O1374" s="59"/>
      <c r="P1374" s="179">
        <f>O1374*H1374</f>
        <v>0</v>
      </c>
      <c r="Q1374" s="179">
        <v>0</v>
      </c>
      <c r="R1374" s="179">
        <f>Q1374*H1374</f>
        <v>0</v>
      </c>
      <c r="S1374" s="179">
        <v>0</v>
      </c>
      <c r="T1374" s="180">
        <f>S1374*H1374</f>
        <v>0</v>
      </c>
      <c r="U1374" s="33"/>
      <c r="V1374" s="33"/>
      <c r="W1374" s="33"/>
      <c r="X1374" s="33"/>
      <c r="Y1374" s="33"/>
      <c r="Z1374" s="33"/>
      <c r="AA1374" s="33"/>
      <c r="AB1374" s="33"/>
      <c r="AC1374" s="33"/>
      <c r="AD1374" s="33"/>
      <c r="AE1374" s="33"/>
      <c r="AR1374" s="181" t="s">
        <v>445</v>
      </c>
      <c r="AT1374" s="181" t="s">
        <v>394</v>
      </c>
      <c r="AU1374" s="181" t="s">
        <v>89</v>
      </c>
      <c r="AY1374" s="18" t="s">
        <v>258</v>
      </c>
      <c r="BE1374" s="182">
        <f>IF(N1374="základná",J1374,0)</f>
        <v>0</v>
      </c>
      <c r="BF1374" s="182">
        <f>IF(N1374="znížená",J1374,0)</f>
        <v>0</v>
      </c>
      <c r="BG1374" s="182">
        <f>IF(N1374="zákl. prenesená",J1374,0)</f>
        <v>0</v>
      </c>
      <c r="BH1374" s="182">
        <f>IF(N1374="zníž. prenesená",J1374,0)</f>
        <v>0</v>
      </c>
      <c r="BI1374" s="182">
        <f>IF(N1374="nulová",J1374,0)</f>
        <v>0</v>
      </c>
      <c r="BJ1374" s="18" t="s">
        <v>89</v>
      </c>
      <c r="BK1374" s="183">
        <f>ROUND(I1374*H1374,3)</f>
        <v>0</v>
      </c>
      <c r="BL1374" s="18" t="s">
        <v>351</v>
      </c>
      <c r="BM1374" s="181" t="s">
        <v>2020</v>
      </c>
    </row>
    <row r="1375" spans="1:65" s="14" customFormat="1" ht="11.25">
      <c r="B1375" s="192"/>
      <c r="D1375" s="185" t="s">
        <v>266</v>
      </c>
      <c r="E1375" s="193" t="s">
        <v>1</v>
      </c>
      <c r="F1375" s="194" t="s">
        <v>82</v>
      </c>
      <c r="H1375" s="195">
        <v>1</v>
      </c>
      <c r="I1375" s="196"/>
      <c r="L1375" s="192"/>
      <c r="M1375" s="197"/>
      <c r="N1375" s="198"/>
      <c r="O1375" s="198"/>
      <c r="P1375" s="198"/>
      <c r="Q1375" s="198"/>
      <c r="R1375" s="198"/>
      <c r="S1375" s="198"/>
      <c r="T1375" s="199"/>
      <c r="AT1375" s="193" t="s">
        <v>266</v>
      </c>
      <c r="AU1375" s="193" t="s">
        <v>89</v>
      </c>
      <c r="AV1375" s="14" t="s">
        <v>89</v>
      </c>
      <c r="AW1375" s="14" t="s">
        <v>29</v>
      </c>
      <c r="AX1375" s="14" t="s">
        <v>82</v>
      </c>
      <c r="AY1375" s="193" t="s">
        <v>258</v>
      </c>
    </row>
    <row r="1376" spans="1:65" s="2" customFormat="1" ht="36" customHeight="1">
      <c r="A1376" s="33"/>
      <c r="B1376" s="169"/>
      <c r="C1376" s="208" t="s">
        <v>2021</v>
      </c>
      <c r="D1376" s="208" t="s">
        <v>394</v>
      </c>
      <c r="E1376" s="209" t="s">
        <v>2022</v>
      </c>
      <c r="F1376" s="210" t="s">
        <v>2023</v>
      </c>
      <c r="G1376" s="211" t="s">
        <v>435</v>
      </c>
      <c r="H1376" s="212">
        <v>2</v>
      </c>
      <c r="I1376" s="213"/>
      <c r="J1376" s="212">
        <f>ROUND(I1376*H1376,3)</f>
        <v>0</v>
      </c>
      <c r="K1376" s="214"/>
      <c r="L1376" s="215"/>
      <c r="M1376" s="216" t="s">
        <v>1</v>
      </c>
      <c r="N1376" s="217" t="s">
        <v>40</v>
      </c>
      <c r="O1376" s="59"/>
      <c r="P1376" s="179">
        <f>O1376*H1376</f>
        <v>0</v>
      </c>
      <c r="Q1376" s="179">
        <v>0</v>
      </c>
      <c r="R1376" s="179">
        <f>Q1376*H1376</f>
        <v>0</v>
      </c>
      <c r="S1376" s="179">
        <v>0</v>
      </c>
      <c r="T1376" s="180">
        <f>S1376*H1376</f>
        <v>0</v>
      </c>
      <c r="U1376" s="33"/>
      <c r="V1376" s="33"/>
      <c r="W1376" s="33"/>
      <c r="X1376" s="33"/>
      <c r="Y1376" s="33"/>
      <c r="Z1376" s="33"/>
      <c r="AA1376" s="33"/>
      <c r="AB1376" s="33"/>
      <c r="AC1376" s="33"/>
      <c r="AD1376" s="33"/>
      <c r="AE1376" s="33"/>
      <c r="AR1376" s="181" t="s">
        <v>445</v>
      </c>
      <c r="AT1376" s="181" t="s">
        <v>394</v>
      </c>
      <c r="AU1376" s="181" t="s">
        <v>89</v>
      </c>
      <c r="AY1376" s="18" t="s">
        <v>258</v>
      </c>
      <c r="BE1376" s="182">
        <f>IF(N1376="základná",J1376,0)</f>
        <v>0</v>
      </c>
      <c r="BF1376" s="182">
        <f>IF(N1376="znížená",J1376,0)</f>
        <v>0</v>
      </c>
      <c r="BG1376" s="182">
        <f>IF(N1376="zákl. prenesená",J1376,0)</f>
        <v>0</v>
      </c>
      <c r="BH1376" s="182">
        <f>IF(N1376="zníž. prenesená",J1376,0)</f>
        <v>0</v>
      </c>
      <c r="BI1376" s="182">
        <f>IF(N1376="nulová",J1376,0)</f>
        <v>0</v>
      </c>
      <c r="BJ1376" s="18" t="s">
        <v>89</v>
      </c>
      <c r="BK1376" s="183">
        <f>ROUND(I1376*H1376,3)</f>
        <v>0</v>
      </c>
      <c r="BL1376" s="18" t="s">
        <v>351</v>
      </c>
      <c r="BM1376" s="181" t="s">
        <v>2024</v>
      </c>
    </row>
    <row r="1377" spans="1:65" s="14" customFormat="1" ht="11.25">
      <c r="B1377" s="192"/>
      <c r="D1377" s="185" t="s">
        <v>266</v>
      </c>
      <c r="E1377" s="193" t="s">
        <v>1</v>
      </c>
      <c r="F1377" s="194" t="s">
        <v>89</v>
      </c>
      <c r="H1377" s="195">
        <v>2</v>
      </c>
      <c r="I1377" s="196"/>
      <c r="L1377" s="192"/>
      <c r="M1377" s="197"/>
      <c r="N1377" s="198"/>
      <c r="O1377" s="198"/>
      <c r="P1377" s="198"/>
      <c r="Q1377" s="198"/>
      <c r="R1377" s="198"/>
      <c r="S1377" s="198"/>
      <c r="T1377" s="199"/>
      <c r="AT1377" s="193" t="s">
        <v>266</v>
      </c>
      <c r="AU1377" s="193" t="s">
        <v>89</v>
      </c>
      <c r="AV1377" s="14" t="s">
        <v>89</v>
      </c>
      <c r="AW1377" s="14" t="s">
        <v>29</v>
      </c>
      <c r="AX1377" s="14" t="s">
        <v>82</v>
      </c>
      <c r="AY1377" s="193" t="s">
        <v>258</v>
      </c>
    </row>
    <row r="1378" spans="1:65" s="2" customFormat="1" ht="60" customHeight="1">
      <c r="A1378" s="33"/>
      <c r="B1378" s="169"/>
      <c r="C1378" s="170" t="s">
        <v>2025</v>
      </c>
      <c r="D1378" s="170" t="s">
        <v>260</v>
      </c>
      <c r="E1378" s="171" t="s">
        <v>2026</v>
      </c>
      <c r="F1378" s="172" t="s">
        <v>2027</v>
      </c>
      <c r="G1378" s="173" t="s">
        <v>435</v>
      </c>
      <c r="H1378" s="174">
        <v>1</v>
      </c>
      <c r="I1378" s="175"/>
      <c r="J1378" s="174">
        <f>ROUND(I1378*H1378,3)</f>
        <v>0</v>
      </c>
      <c r="K1378" s="176"/>
      <c r="L1378" s="34"/>
      <c r="M1378" s="177" t="s">
        <v>1</v>
      </c>
      <c r="N1378" s="178" t="s">
        <v>40</v>
      </c>
      <c r="O1378" s="59"/>
      <c r="P1378" s="179">
        <f>O1378*H1378</f>
        <v>0</v>
      </c>
      <c r="Q1378" s="179">
        <v>1.1999999999999999E-3</v>
      </c>
      <c r="R1378" s="179">
        <f>Q1378*H1378</f>
        <v>1.1999999999999999E-3</v>
      </c>
      <c r="S1378" s="179">
        <v>0</v>
      </c>
      <c r="T1378" s="180">
        <f>S1378*H1378</f>
        <v>0</v>
      </c>
      <c r="U1378" s="33"/>
      <c r="V1378" s="33"/>
      <c r="W1378" s="33"/>
      <c r="X1378" s="33"/>
      <c r="Y1378" s="33"/>
      <c r="Z1378" s="33"/>
      <c r="AA1378" s="33"/>
      <c r="AB1378" s="33"/>
      <c r="AC1378" s="33"/>
      <c r="AD1378" s="33"/>
      <c r="AE1378" s="33"/>
      <c r="AR1378" s="181" t="s">
        <v>351</v>
      </c>
      <c r="AT1378" s="181" t="s">
        <v>260</v>
      </c>
      <c r="AU1378" s="181" t="s">
        <v>89</v>
      </c>
      <c r="AY1378" s="18" t="s">
        <v>258</v>
      </c>
      <c r="BE1378" s="182">
        <f>IF(N1378="základná",J1378,0)</f>
        <v>0</v>
      </c>
      <c r="BF1378" s="182">
        <f>IF(N1378="znížená",J1378,0)</f>
        <v>0</v>
      </c>
      <c r="BG1378" s="182">
        <f>IF(N1378="zákl. prenesená",J1378,0)</f>
        <v>0</v>
      </c>
      <c r="BH1378" s="182">
        <f>IF(N1378="zníž. prenesená",J1378,0)</f>
        <v>0</v>
      </c>
      <c r="BI1378" s="182">
        <f>IF(N1378="nulová",J1378,0)</f>
        <v>0</v>
      </c>
      <c r="BJ1378" s="18" t="s">
        <v>89</v>
      </c>
      <c r="BK1378" s="183">
        <f>ROUND(I1378*H1378,3)</f>
        <v>0</v>
      </c>
      <c r="BL1378" s="18" t="s">
        <v>351</v>
      </c>
      <c r="BM1378" s="181" t="s">
        <v>2028</v>
      </c>
    </row>
    <row r="1379" spans="1:65" s="14" customFormat="1" ht="11.25">
      <c r="B1379" s="192"/>
      <c r="D1379" s="185" t="s">
        <v>266</v>
      </c>
      <c r="E1379" s="193" t="s">
        <v>1</v>
      </c>
      <c r="F1379" s="194" t="s">
        <v>82</v>
      </c>
      <c r="H1379" s="195">
        <v>1</v>
      </c>
      <c r="I1379" s="196"/>
      <c r="L1379" s="192"/>
      <c r="M1379" s="197"/>
      <c r="N1379" s="198"/>
      <c r="O1379" s="198"/>
      <c r="P1379" s="198"/>
      <c r="Q1379" s="198"/>
      <c r="R1379" s="198"/>
      <c r="S1379" s="198"/>
      <c r="T1379" s="199"/>
      <c r="AT1379" s="193" t="s">
        <v>266</v>
      </c>
      <c r="AU1379" s="193" t="s">
        <v>89</v>
      </c>
      <c r="AV1379" s="14" t="s">
        <v>89</v>
      </c>
      <c r="AW1379" s="14" t="s">
        <v>29</v>
      </c>
      <c r="AX1379" s="14" t="s">
        <v>82</v>
      </c>
      <c r="AY1379" s="193" t="s">
        <v>258</v>
      </c>
    </row>
    <row r="1380" spans="1:65" s="2" customFormat="1" ht="72" customHeight="1">
      <c r="A1380" s="33"/>
      <c r="B1380" s="169"/>
      <c r="C1380" s="170" t="s">
        <v>2029</v>
      </c>
      <c r="D1380" s="170" t="s">
        <v>260</v>
      </c>
      <c r="E1380" s="171" t="s">
        <v>2030</v>
      </c>
      <c r="F1380" s="172" t="s">
        <v>2031</v>
      </c>
      <c r="G1380" s="173" t="s">
        <v>435</v>
      </c>
      <c r="H1380" s="174">
        <v>1</v>
      </c>
      <c r="I1380" s="175"/>
      <c r="J1380" s="174">
        <f>ROUND(I1380*H1380,3)</f>
        <v>0</v>
      </c>
      <c r="K1380" s="176"/>
      <c r="L1380" s="34"/>
      <c r="M1380" s="177" t="s">
        <v>1</v>
      </c>
      <c r="N1380" s="178" t="s">
        <v>40</v>
      </c>
      <c r="O1380" s="59"/>
      <c r="P1380" s="179">
        <f>O1380*H1380</f>
        <v>0</v>
      </c>
      <c r="Q1380" s="179">
        <v>1.1999999999999999E-3</v>
      </c>
      <c r="R1380" s="179">
        <f>Q1380*H1380</f>
        <v>1.1999999999999999E-3</v>
      </c>
      <c r="S1380" s="179">
        <v>0</v>
      </c>
      <c r="T1380" s="180">
        <f>S1380*H1380</f>
        <v>0</v>
      </c>
      <c r="U1380" s="33"/>
      <c r="V1380" s="33"/>
      <c r="W1380" s="33"/>
      <c r="X1380" s="33"/>
      <c r="Y1380" s="33"/>
      <c r="Z1380" s="33"/>
      <c r="AA1380" s="33"/>
      <c r="AB1380" s="33"/>
      <c r="AC1380" s="33"/>
      <c r="AD1380" s="33"/>
      <c r="AE1380" s="33"/>
      <c r="AR1380" s="181" t="s">
        <v>351</v>
      </c>
      <c r="AT1380" s="181" t="s">
        <v>260</v>
      </c>
      <c r="AU1380" s="181" t="s">
        <v>89</v>
      </c>
      <c r="AY1380" s="18" t="s">
        <v>258</v>
      </c>
      <c r="BE1380" s="182">
        <f>IF(N1380="základná",J1380,0)</f>
        <v>0</v>
      </c>
      <c r="BF1380" s="182">
        <f>IF(N1380="znížená",J1380,0)</f>
        <v>0</v>
      </c>
      <c r="BG1380" s="182">
        <f>IF(N1380="zákl. prenesená",J1380,0)</f>
        <v>0</v>
      </c>
      <c r="BH1380" s="182">
        <f>IF(N1380="zníž. prenesená",J1380,0)</f>
        <v>0</v>
      </c>
      <c r="BI1380" s="182">
        <f>IF(N1380="nulová",J1380,0)</f>
        <v>0</v>
      </c>
      <c r="BJ1380" s="18" t="s">
        <v>89</v>
      </c>
      <c r="BK1380" s="183">
        <f>ROUND(I1380*H1380,3)</f>
        <v>0</v>
      </c>
      <c r="BL1380" s="18" t="s">
        <v>351</v>
      </c>
      <c r="BM1380" s="181" t="s">
        <v>2032</v>
      </c>
    </row>
    <row r="1381" spans="1:65" s="14" customFormat="1" ht="11.25">
      <c r="B1381" s="192"/>
      <c r="D1381" s="185" t="s">
        <v>266</v>
      </c>
      <c r="E1381" s="193" t="s">
        <v>1</v>
      </c>
      <c r="F1381" s="194" t="s">
        <v>82</v>
      </c>
      <c r="H1381" s="195">
        <v>1</v>
      </c>
      <c r="I1381" s="196"/>
      <c r="L1381" s="192"/>
      <c r="M1381" s="197"/>
      <c r="N1381" s="198"/>
      <c r="O1381" s="198"/>
      <c r="P1381" s="198"/>
      <c r="Q1381" s="198"/>
      <c r="R1381" s="198"/>
      <c r="S1381" s="198"/>
      <c r="T1381" s="199"/>
      <c r="AT1381" s="193" t="s">
        <v>266</v>
      </c>
      <c r="AU1381" s="193" t="s">
        <v>89</v>
      </c>
      <c r="AV1381" s="14" t="s">
        <v>89</v>
      </c>
      <c r="AW1381" s="14" t="s">
        <v>29</v>
      </c>
      <c r="AX1381" s="14" t="s">
        <v>82</v>
      </c>
      <c r="AY1381" s="193" t="s">
        <v>258</v>
      </c>
    </row>
    <row r="1382" spans="1:65" s="2" customFormat="1" ht="72" customHeight="1">
      <c r="A1382" s="33"/>
      <c r="B1382" s="169"/>
      <c r="C1382" s="170" t="s">
        <v>2033</v>
      </c>
      <c r="D1382" s="170" t="s">
        <v>260</v>
      </c>
      <c r="E1382" s="171" t="s">
        <v>2034</v>
      </c>
      <c r="F1382" s="172" t="s">
        <v>2035</v>
      </c>
      <c r="G1382" s="173" t="s">
        <v>435</v>
      </c>
      <c r="H1382" s="174">
        <v>1</v>
      </c>
      <c r="I1382" s="175"/>
      <c r="J1382" s="174">
        <f>ROUND(I1382*H1382,3)</f>
        <v>0</v>
      </c>
      <c r="K1382" s="176"/>
      <c r="L1382" s="34"/>
      <c r="M1382" s="177" t="s">
        <v>1</v>
      </c>
      <c r="N1382" s="178" t="s">
        <v>40</v>
      </c>
      <c r="O1382" s="59"/>
      <c r="P1382" s="179">
        <f>O1382*H1382</f>
        <v>0</v>
      </c>
      <c r="Q1382" s="179">
        <v>1.1999999999999999E-3</v>
      </c>
      <c r="R1382" s="179">
        <f>Q1382*H1382</f>
        <v>1.1999999999999999E-3</v>
      </c>
      <c r="S1382" s="179">
        <v>0</v>
      </c>
      <c r="T1382" s="180">
        <f>S1382*H1382</f>
        <v>0</v>
      </c>
      <c r="U1382" s="33"/>
      <c r="V1382" s="33"/>
      <c r="W1382" s="33"/>
      <c r="X1382" s="33"/>
      <c r="Y1382" s="33"/>
      <c r="Z1382" s="33"/>
      <c r="AA1382" s="33"/>
      <c r="AB1382" s="33"/>
      <c r="AC1382" s="33"/>
      <c r="AD1382" s="33"/>
      <c r="AE1382" s="33"/>
      <c r="AR1382" s="181" t="s">
        <v>351</v>
      </c>
      <c r="AT1382" s="181" t="s">
        <v>260</v>
      </c>
      <c r="AU1382" s="181" t="s">
        <v>89</v>
      </c>
      <c r="AY1382" s="18" t="s">
        <v>258</v>
      </c>
      <c r="BE1382" s="182">
        <f>IF(N1382="základná",J1382,0)</f>
        <v>0</v>
      </c>
      <c r="BF1382" s="182">
        <f>IF(N1382="znížená",J1382,0)</f>
        <v>0</v>
      </c>
      <c r="BG1382" s="182">
        <f>IF(N1382="zákl. prenesená",J1382,0)</f>
        <v>0</v>
      </c>
      <c r="BH1382" s="182">
        <f>IF(N1382="zníž. prenesená",J1382,0)</f>
        <v>0</v>
      </c>
      <c r="BI1382" s="182">
        <f>IF(N1382="nulová",J1382,0)</f>
        <v>0</v>
      </c>
      <c r="BJ1382" s="18" t="s">
        <v>89</v>
      </c>
      <c r="BK1382" s="183">
        <f>ROUND(I1382*H1382,3)</f>
        <v>0</v>
      </c>
      <c r="BL1382" s="18" t="s">
        <v>351</v>
      </c>
      <c r="BM1382" s="181" t="s">
        <v>2036</v>
      </c>
    </row>
    <row r="1383" spans="1:65" s="14" customFormat="1" ht="11.25">
      <c r="B1383" s="192"/>
      <c r="D1383" s="185" t="s">
        <v>266</v>
      </c>
      <c r="E1383" s="193" t="s">
        <v>1</v>
      </c>
      <c r="F1383" s="194" t="s">
        <v>82</v>
      </c>
      <c r="H1383" s="195">
        <v>1</v>
      </c>
      <c r="I1383" s="196"/>
      <c r="L1383" s="192"/>
      <c r="M1383" s="197"/>
      <c r="N1383" s="198"/>
      <c r="O1383" s="198"/>
      <c r="P1383" s="198"/>
      <c r="Q1383" s="198"/>
      <c r="R1383" s="198"/>
      <c r="S1383" s="198"/>
      <c r="T1383" s="199"/>
      <c r="AT1383" s="193" t="s">
        <v>266</v>
      </c>
      <c r="AU1383" s="193" t="s">
        <v>89</v>
      </c>
      <c r="AV1383" s="14" t="s">
        <v>89</v>
      </c>
      <c r="AW1383" s="14" t="s">
        <v>29</v>
      </c>
      <c r="AX1383" s="14" t="s">
        <v>82</v>
      </c>
      <c r="AY1383" s="193" t="s">
        <v>258</v>
      </c>
    </row>
    <row r="1384" spans="1:65" s="2" customFormat="1" ht="16.5" customHeight="1">
      <c r="A1384" s="33"/>
      <c r="B1384" s="169"/>
      <c r="C1384" s="170" t="s">
        <v>2037</v>
      </c>
      <c r="D1384" s="170" t="s">
        <v>260</v>
      </c>
      <c r="E1384" s="171" t="s">
        <v>2038</v>
      </c>
      <c r="F1384" s="172" t="s">
        <v>2039</v>
      </c>
      <c r="G1384" s="173" t="s">
        <v>435</v>
      </c>
      <c r="H1384" s="174">
        <v>11</v>
      </c>
      <c r="I1384" s="175"/>
      <c r="J1384" s="174">
        <f>ROUND(I1384*H1384,3)</f>
        <v>0</v>
      </c>
      <c r="K1384" s="176"/>
      <c r="L1384" s="34"/>
      <c r="M1384" s="177" t="s">
        <v>1</v>
      </c>
      <c r="N1384" s="178" t="s">
        <v>40</v>
      </c>
      <c r="O1384" s="59"/>
      <c r="P1384" s="179">
        <f>O1384*H1384</f>
        <v>0</v>
      </c>
      <c r="Q1384" s="179">
        <v>0</v>
      </c>
      <c r="R1384" s="179">
        <f>Q1384*H1384</f>
        <v>0</v>
      </c>
      <c r="S1384" s="179">
        <v>1E-3</v>
      </c>
      <c r="T1384" s="180">
        <f>S1384*H1384</f>
        <v>1.0999999999999999E-2</v>
      </c>
      <c r="U1384" s="33"/>
      <c r="V1384" s="33"/>
      <c r="W1384" s="33"/>
      <c r="X1384" s="33"/>
      <c r="Y1384" s="33"/>
      <c r="Z1384" s="33"/>
      <c r="AA1384" s="33"/>
      <c r="AB1384" s="33"/>
      <c r="AC1384" s="33"/>
      <c r="AD1384" s="33"/>
      <c r="AE1384" s="33"/>
      <c r="AR1384" s="181" t="s">
        <v>351</v>
      </c>
      <c r="AT1384" s="181" t="s">
        <v>260</v>
      </c>
      <c r="AU1384" s="181" t="s">
        <v>89</v>
      </c>
      <c r="AY1384" s="18" t="s">
        <v>258</v>
      </c>
      <c r="BE1384" s="182">
        <f>IF(N1384="základná",J1384,0)</f>
        <v>0</v>
      </c>
      <c r="BF1384" s="182">
        <f>IF(N1384="znížená",J1384,0)</f>
        <v>0</v>
      </c>
      <c r="BG1384" s="182">
        <f>IF(N1384="zákl. prenesená",J1384,0)</f>
        <v>0</v>
      </c>
      <c r="BH1384" s="182">
        <f>IF(N1384="zníž. prenesená",J1384,0)</f>
        <v>0</v>
      </c>
      <c r="BI1384" s="182">
        <f>IF(N1384="nulová",J1384,0)</f>
        <v>0</v>
      </c>
      <c r="BJ1384" s="18" t="s">
        <v>89</v>
      </c>
      <c r="BK1384" s="183">
        <f>ROUND(I1384*H1384,3)</f>
        <v>0</v>
      </c>
      <c r="BL1384" s="18" t="s">
        <v>351</v>
      </c>
      <c r="BM1384" s="181" t="s">
        <v>2040</v>
      </c>
    </row>
    <row r="1385" spans="1:65" s="14" customFormat="1" ht="11.25">
      <c r="B1385" s="192"/>
      <c r="D1385" s="185" t="s">
        <v>266</v>
      </c>
      <c r="E1385" s="193" t="s">
        <v>1</v>
      </c>
      <c r="F1385" s="194" t="s">
        <v>1321</v>
      </c>
      <c r="H1385" s="195">
        <v>7</v>
      </c>
      <c r="I1385" s="196"/>
      <c r="L1385" s="192"/>
      <c r="M1385" s="197"/>
      <c r="N1385" s="198"/>
      <c r="O1385" s="198"/>
      <c r="P1385" s="198"/>
      <c r="Q1385" s="198"/>
      <c r="R1385" s="198"/>
      <c r="S1385" s="198"/>
      <c r="T1385" s="199"/>
      <c r="AT1385" s="193" t="s">
        <v>266</v>
      </c>
      <c r="AU1385" s="193" t="s">
        <v>89</v>
      </c>
      <c r="AV1385" s="14" t="s">
        <v>89</v>
      </c>
      <c r="AW1385" s="14" t="s">
        <v>29</v>
      </c>
      <c r="AX1385" s="14" t="s">
        <v>74</v>
      </c>
      <c r="AY1385" s="193" t="s">
        <v>258</v>
      </c>
    </row>
    <row r="1386" spans="1:65" s="14" customFormat="1" ht="11.25">
      <c r="B1386" s="192"/>
      <c r="D1386" s="185" t="s">
        <v>266</v>
      </c>
      <c r="E1386" s="193" t="s">
        <v>1</v>
      </c>
      <c r="F1386" s="194" t="s">
        <v>1322</v>
      </c>
      <c r="H1386" s="195">
        <v>3</v>
      </c>
      <c r="I1386" s="196"/>
      <c r="L1386" s="192"/>
      <c r="M1386" s="197"/>
      <c r="N1386" s="198"/>
      <c r="O1386" s="198"/>
      <c r="P1386" s="198"/>
      <c r="Q1386" s="198"/>
      <c r="R1386" s="198"/>
      <c r="S1386" s="198"/>
      <c r="T1386" s="199"/>
      <c r="AT1386" s="193" t="s">
        <v>266</v>
      </c>
      <c r="AU1386" s="193" t="s">
        <v>89</v>
      </c>
      <c r="AV1386" s="14" t="s">
        <v>89</v>
      </c>
      <c r="AW1386" s="14" t="s">
        <v>29</v>
      </c>
      <c r="AX1386" s="14" t="s">
        <v>74</v>
      </c>
      <c r="AY1386" s="193" t="s">
        <v>258</v>
      </c>
    </row>
    <row r="1387" spans="1:65" s="14" customFormat="1" ht="11.25">
      <c r="B1387" s="192"/>
      <c r="D1387" s="185" t="s">
        <v>266</v>
      </c>
      <c r="E1387" s="193" t="s">
        <v>1</v>
      </c>
      <c r="F1387" s="194" t="s">
        <v>1323</v>
      </c>
      <c r="H1387" s="195">
        <v>1</v>
      </c>
      <c r="I1387" s="196"/>
      <c r="L1387" s="192"/>
      <c r="M1387" s="197"/>
      <c r="N1387" s="198"/>
      <c r="O1387" s="198"/>
      <c r="P1387" s="198"/>
      <c r="Q1387" s="198"/>
      <c r="R1387" s="198"/>
      <c r="S1387" s="198"/>
      <c r="T1387" s="199"/>
      <c r="AT1387" s="193" t="s">
        <v>266</v>
      </c>
      <c r="AU1387" s="193" t="s">
        <v>89</v>
      </c>
      <c r="AV1387" s="14" t="s">
        <v>89</v>
      </c>
      <c r="AW1387" s="14" t="s">
        <v>29</v>
      </c>
      <c r="AX1387" s="14" t="s">
        <v>74</v>
      </c>
      <c r="AY1387" s="193" t="s">
        <v>258</v>
      </c>
    </row>
    <row r="1388" spans="1:65" s="15" customFormat="1" ht="11.25">
      <c r="B1388" s="200"/>
      <c r="D1388" s="185" t="s">
        <v>266</v>
      </c>
      <c r="E1388" s="201" t="s">
        <v>1</v>
      </c>
      <c r="F1388" s="202" t="s">
        <v>280</v>
      </c>
      <c r="H1388" s="203">
        <v>11</v>
      </c>
      <c r="I1388" s="204"/>
      <c r="L1388" s="200"/>
      <c r="M1388" s="205"/>
      <c r="N1388" s="206"/>
      <c r="O1388" s="206"/>
      <c r="P1388" s="206"/>
      <c r="Q1388" s="206"/>
      <c r="R1388" s="206"/>
      <c r="S1388" s="206"/>
      <c r="T1388" s="207"/>
      <c r="AT1388" s="201" t="s">
        <v>266</v>
      </c>
      <c r="AU1388" s="201" t="s">
        <v>89</v>
      </c>
      <c r="AV1388" s="15" t="s">
        <v>264</v>
      </c>
      <c r="AW1388" s="15" t="s">
        <v>29</v>
      </c>
      <c r="AX1388" s="15" t="s">
        <v>82</v>
      </c>
      <c r="AY1388" s="201" t="s">
        <v>258</v>
      </c>
    </row>
    <row r="1389" spans="1:65" s="2" customFormat="1" ht="24" customHeight="1">
      <c r="A1389" s="33"/>
      <c r="B1389" s="169"/>
      <c r="C1389" s="170" t="s">
        <v>2041</v>
      </c>
      <c r="D1389" s="170" t="s">
        <v>260</v>
      </c>
      <c r="E1389" s="171" t="s">
        <v>2042</v>
      </c>
      <c r="F1389" s="172" t="s">
        <v>2043</v>
      </c>
      <c r="G1389" s="173" t="s">
        <v>435</v>
      </c>
      <c r="H1389" s="174">
        <v>3</v>
      </c>
      <c r="I1389" s="175"/>
      <c r="J1389" s="174">
        <f>ROUND(I1389*H1389,3)</f>
        <v>0</v>
      </c>
      <c r="K1389" s="176"/>
      <c r="L1389" s="34"/>
      <c r="M1389" s="177" t="s">
        <v>1</v>
      </c>
      <c r="N1389" s="178" t="s">
        <v>40</v>
      </c>
      <c r="O1389" s="59"/>
      <c r="P1389" s="179">
        <f>O1389*H1389</f>
        <v>0</v>
      </c>
      <c r="Q1389" s="179">
        <v>0</v>
      </c>
      <c r="R1389" s="179">
        <f>Q1389*H1389</f>
        <v>0</v>
      </c>
      <c r="S1389" s="179">
        <v>2E-3</v>
      </c>
      <c r="T1389" s="180">
        <f>S1389*H1389</f>
        <v>6.0000000000000001E-3</v>
      </c>
      <c r="U1389" s="33"/>
      <c r="V1389" s="33"/>
      <c r="W1389" s="33"/>
      <c r="X1389" s="33"/>
      <c r="Y1389" s="33"/>
      <c r="Z1389" s="33"/>
      <c r="AA1389" s="33"/>
      <c r="AB1389" s="33"/>
      <c r="AC1389" s="33"/>
      <c r="AD1389" s="33"/>
      <c r="AE1389" s="33"/>
      <c r="AR1389" s="181" t="s">
        <v>351</v>
      </c>
      <c r="AT1389" s="181" t="s">
        <v>260</v>
      </c>
      <c r="AU1389" s="181" t="s">
        <v>89</v>
      </c>
      <c r="AY1389" s="18" t="s">
        <v>258</v>
      </c>
      <c r="BE1389" s="182">
        <f>IF(N1389="základná",J1389,0)</f>
        <v>0</v>
      </c>
      <c r="BF1389" s="182">
        <f>IF(N1389="znížená",J1389,0)</f>
        <v>0</v>
      </c>
      <c r="BG1389" s="182">
        <f>IF(N1389="zákl. prenesená",J1389,0)</f>
        <v>0</v>
      </c>
      <c r="BH1389" s="182">
        <f>IF(N1389="zníž. prenesená",J1389,0)</f>
        <v>0</v>
      </c>
      <c r="BI1389" s="182">
        <f>IF(N1389="nulová",J1389,0)</f>
        <v>0</v>
      </c>
      <c r="BJ1389" s="18" t="s">
        <v>89</v>
      </c>
      <c r="BK1389" s="183">
        <f>ROUND(I1389*H1389,3)</f>
        <v>0</v>
      </c>
      <c r="BL1389" s="18" t="s">
        <v>351</v>
      </c>
      <c r="BM1389" s="181" t="s">
        <v>2044</v>
      </c>
    </row>
    <row r="1390" spans="1:65" s="14" customFormat="1" ht="11.25">
      <c r="B1390" s="192"/>
      <c r="D1390" s="185" t="s">
        <v>266</v>
      </c>
      <c r="E1390" s="193" t="s">
        <v>1</v>
      </c>
      <c r="F1390" s="194" t="s">
        <v>1328</v>
      </c>
      <c r="H1390" s="195">
        <v>3</v>
      </c>
      <c r="I1390" s="196"/>
      <c r="L1390" s="192"/>
      <c r="M1390" s="197"/>
      <c r="N1390" s="198"/>
      <c r="O1390" s="198"/>
      <c r="P1390" s="198"/>
      <c r="Q1390" s="198"/>
      <c r="R1390" s="198"/>
      <c r="S1390" s="198"/>
      <c r="T1390" s="199"/>
      <c r="AT1390" s="193" t="s">
        <v>266</v>
      </c>
      <c r="AU1390" s="193" t="s">
        <v>89</v>
      </c>
      <c r="AV1390" s="14" t="s">
        <v>89</v>
      </c>
      <c r="AW1390" s="14" t="s">
        <v>29</v>
      </c>
      <c r="AX1390" s="14" t="s">
        <v>82</v>
      </c>
      <c r="AY1390" s="193" t="s">
        <v>258</v>
      </c>
    </row>
    <row r="1391" spans="1:65" s="2" customFormat="1" ht="24" customHeight="1">
      <c r="A1391" s="33"/>
      <c r="B1391" s="169"/>
      <c r="C1391" s="170" t="s">
        <v>2045</v>
      </c>
      <c r="D1391" s="170" t="s">
        <v>260</v>
      </c>
      <c r="E1391" s="171" t="s">
        <v>2046</v>
      </c>
      <c r="F1391" s="172" t="s">
        <v>2047</v>
      </c>
      <c r="G1391" s="173" t="s">
        <v>528</v>
      </c>
      <c r="H1391" s="174">
        <v>12.45</v>
      </c>
      <c r="I1391" s="175"/>
      <c r="J1391" s="174">
        <f>ROUND(I1391*H1391,3)</f>
        <v>0</v>
      </c>
      <c r="K1391" s="176"/>
      <c r="L1391" s="34"/>
      <c r="M1391" s="177" t="s">
        <v>1</v>
      </c>
      <c r="N1391" s="178" t="s">
        <v>40</v>
      </c>
      <c r="O1391" s="59"/>
      <c r="P1391" s="179">
        <f>O1391*H1391</f>
        <v>0</v>
      </c>
      <c r="Q1391" s="179">
        <v>0</v>
      </c>
      <c r="R1391" s="179">
        <f>Q1391*H1391</f>
        <v>0</v>
      </c>
      <c r="S1391" s="179">
        <v>0</v>
      </c>
      <c r="T1391" s="180">
        <f>S1391*H1391</f>
        <v>0</v>
      </c>
      <c r="U1391" s="33"/>
      <c r="V1391" s="33"/>
      <c r="W1391" s="33"/>
      <c r="X1391" s="33"/>
      <c r="Y1391" s="33"/>
      <c r="Z1391" s="33"/>
      <c r="AA1391" s="33"/>
      <c r="AB1391" s="33"/>
      <c r="AC1391" s="33"/>
      <c r="AD1391" s="33"/>
      <c r="AE1391" s="33"/>
      <c r="AR1391" s="181" t="s">
        <v>351</v>
      </c>
      <c r="AT1391" s="181" t="s">
        <v>260</v>
      </c>
      <c r="AU1391" s="181" t="s">
        <v>89</v>
      </c>
      <c r="AY1391" s="18" t="s">
        <v>258</v>
      </c>
      <c r="BE1391" s="182">
        <f>IF(N1391="základná",J1391,0)</f>
        <v>0</v>
      </c>
      <c r="BF1391" s="182">
        <f>IF(N1391="znížená",J1391,0)</f>
        <v>0</v>
      </c>
      <c r="BG1391" s="182">
        <f>IF(N1391="zákl. prenesená",J1391,0)</f>
        <v>0</v>
      </c>
      <c r="BH1391" s="182">
        <f>IF(N1391="zníž. prenesená",J1391,0)</f>
        <v>0</v>
      </c>
      <c r="BI1391" s="182">
        <f>IF(N1391="nulová",J1391,0)</f>
        <v>0</v>
      </c>
      <c r="BJ1391" s="18" t="s">
        <v>89</v>
      </c>
      <c r="BK1391" s="183">
        <f>ROUND(I1391*H1391,3)</f>
        <v>0</v>
      </c>
      <c r="BL1391" s="18" t="s">
        <v>351</v>
      </c>
      <c r="BM1391" s="181" t="s">
        <v>2048</v>
      </c>
    </row>
    <row r="1392" spans="1:65" s="14" customFormat="1" ht="11.25">
      <c r="B1392" s="192"/>
      <c r="D1392" s="185" t="s">
        <v>266</v>
      </c>
      <c r="E1392" s="193" t="s">
        <v>1</v>
      </c>
      <c r="F1392" s="194" t="s">
        <v>2049</v>
      </c>
      <c r="H1392" s="195">
        <v>12.45</v>
      </c>
      <c r="I1392" s="196"/>
      <c r="L1392" s="192"/>
      <c r="M1392" s="197"/>
      <c r="N1392" s="198"/>
      <c r="O1392" s="198"/>
      <c r="P1392" s="198"/>
      <c r="Q1392" s="198"/>
      <c r="R1392" s="198"/>
      <c r="S1392" s="198"/>
      <c r="T1392" s="199"/>
      <c r="AT1392" s="193" t="s">
        <v>266</v>
      </c>
      <c r="AU1392" s="193" t="s">
        <v>89</v>
      </c>
      <c r="AV1392" s="14" t="s">
        <v>89</v>
      </c>
      <c r="AW1392" s="14" t="s">
        <v>29</v>
      </c>
      <c r="AX1392" s="14" t="s">
        <v>74</v>
      </c>
      <c r="AY1392" s="193" t="s">
        <v>258</v>
      </c>
    </row>
    <row r="1393" spans="1:65" s="15" customFormat="1" ht="11.25">
      <c r="B1393" s="200"/>
      <c r="D1393" s="185" t="s">
        <v>266</v>
      </c>
      <c r="E1393" s="201" t="s">
        <v>1</v>
      </c>
      <c r="F1393" s="202" t="s">
        <v>280</v>
      </c>
      <c r="H1393" s="203">
        <v>12.45</v>
      </c>
      <c r="I1393" s="204"/>
      <c r="L1393" s="200"/>
      <c r="M1393" s="205"/>
      <c r="N1393" s="206"/>
      <c r="O1393" s="206"/>
      <c r="P1393" s="206"/>
      <c r="Q1393" s="206"/>
      <c r="R1393" s="206"/>
      <c r="S1393" s="206"/>
      <c r="T1393" s="207"/>
      <c r="AT1393" s="201" t="s">
        <v>266</v>
      </c>
      <c r="AU1393" s="201" t="s">
        <v>89</v>
      </c>
      <c r="AV1393" s="15" t="s">
        <v>264</v>
      </c>
      <c r="AW1393" s="15" t="s">
        <v>29</v>
      </c>
      <c r="AX1393" s="15" t="s">
        <v>82</v>
      </c>
      <c r="AY1393" s="201" t="s">
        <v>258</v>
      </c>
    </row>
    <row r="1394" spans="1:65" s="2" customFormat="1" ht="24" customHeight="1">
      <c r="A1394" s="33"/>
      <c r="B1394" s="169"/>
      <c r="C1394" s="208" t="s">
        <v>2050</v>
      </c>
      <c r="D1394" s="208" t="s">
        <v>394</v>
      </c>
      <c r="E1394" s="209" t="s">
        <v>2051</v>
      </c>
      <c r="F1394" s="210" t="s">
        <v>2052</v>
      </c>
      <c r="G1394" s="211" t="s">
        <v>528</v>
      </c>
      <c r="H1394" s="212">
        <v>13.073</v>
      </c>
      <c r="I1394" s="213"/>
      <c r="J1394" s="212">
        <f>ROUND(I1394*H1394,3)</f>
        <v>0</v>
      </c>
      <c r="K1394" s="214"/>
      <c r="L1394" s="215"/>
      <c r="M1394" s="216" t="s">
        <v>1</v>
      </c>
      <c r="N1394" s="217" t="s">
        <v>40</v>
      </c>
      <c r="O1394" s="59"/>
      <c r="P1394" s="179">
        <f>O1394*H1394</f>
        <v>0</v>
      </c>
      <c r="Q1394" s="179">
        <v>5.0000000000000001E-4</v>
      </c>
      <c r="R1394" s="179">
        <f>Q1394*H1394</f>
        <v>6.5365000000000006E-3</v>
      </c>
      <c r="S1394" s="179">
        <v>0</v>
      </c>
      <c r="T1394" s="180">
        <f>S1394*H1394</f>
        <v>0</v>
      </c>
      <c r="U1394" s="33"/>
      <c r="V1394" s="33"/>
      <c r="W1394" s="33"/>
      <c r="X1394" s="33"/>
      <c r="Y1394" s="33"/>
      <c r="Z1394" s="33"/>
      <c r="AA1394" s="33"/>
      <c r="AB1394" s="33"/>
      <c r="AC1394" s="33"/>
      <c r="AD1394" s="33"/>
      <c r="AE1394" s="33"/>
      <c r="AR1394" s="181" t="s">
        <v>445</v>
      </c>
      <c r="AT1394" s="181" t="s">
        <v>394</v>
      </c>
      <c r="AU1394" s="181" t="s">
        <v>89</v>
      </c>
      <c r="AY1394" s="18" t="s">
        <v>258</v>
      </c>
      <c r="BE1394" s="182">
        <f>IF(N1394="základná",J1394,0)</f>
        <v>0</v>
      </c>
      <c r="BF1394" s="182">
        <f>IF(N1394="znížená",J1394,0)</f>
        <v>0</v>
      </c>
      <c r="BG1394" s="182">
        <f>IF(N1394="zákl. prenesená",J1394,0)</f>
        <v>0</v>
      </c>
      <c r="BH1394" s="182">
        <f>IF(N1394="zníž. prenesená",J1394,0)</f>
        <v>0</v>
      </c>
      <c r="BI1394" s="182">
        <f>IF(N1394="nulová",J1394,0)</f>
        <v>0</v>
      </c>
      <c r="BJ1394" s="18" t="s">
        <v>89</v>
      </c>
      <c r="BK1394" s="183">
        <f>ROUND(I1394*H1394,3)</f>
        <v>0</v>
      </c>
      <c r="BL1394" s="18" t="s">
        <v>351</v>
      </c>
      <c r="BM1394" s="181" t="s">
        <v>2053</v>
      </c>
    </row>
    <row r="1395" spans="1:65" s="14" customFormat="1" ht="11.25">
      <c r="B1395" s="192"/>
      <c r="D1395" s="185" t="s">
        <v>266</v>
      </c>
      <c r="F1395" s="194" t="s">
        <v>2054</v>
      </c>
      <c r="H1395" s="195">
        <v>13.073</v>
      </c>
      <c r="I1395" s="196"/>
      <c r="L1395" s="192"/>
      <c r="M1395" s="197"/>
      <c r="N1395" s="198"/>
      <c r="O1395" s="198"/>
      <c r="P1395" s="198"/>
      <c r="Q1395" s="198"/>
      <c r="R1395" s="198"/>
      <c r="S1395" s="198"/>
      <c r="T1395" s="199"/>
      <c r="AT1395" s="193" t="s">
        <v>266</v>
      </c>
      <c r="AU1395" s="193" t="s">
        <v>89</v>
      </c>
      <c r="AV1395" s="14" t="s">
        <v>89</v>
      </c>
      <c r="AW1395" s="14" t="s">
        <v>3</v>
      </c>
      <c r="AX1395" s="14" t="s">
        <v>82</v>
      </c>
      <c r="AY1395" s="193" t="s">
        <v>258</v>
      </c>
    </row>
    <row r="1396" spans="1:65" s="2" customFormat="1" ht="24" customHeight="1">
      <c r="A1396" s="33"/>
      <c r="B1396" s="169"/>
      <c r="C1396" s="170" t="s">
        <v>2055</v>
      </c>
      <c r="D1396" s="170" t="s">
        <v>260</v>
      </c>
      <c r="E1396" s="171" t="s">
        <v>2056</v>
      </c>
      <c r="F1396" s="172" t="s">
        <v>2057</v>
      </c>
      <c r="G1396" s="173" t="s">
        <v>435</v>
      </c>
      <c r="H1396" s="174">
        <v>5</v>
      </c>
      <c r="I1396" s="175"/>
      <c r="J1396" s="174">
        <f>ROUND(I1396*H1396,3)</f>
        <v>0</v>
      </c>
      <c r="K1396" s="176"/>
      <c r="L1396" s="34"/>
      <c r="M1396" s="177" t="s">
        <v>1</v>
      </c>
      <c r="N1396" s="178" t="s">
        <v>40</v>
      </c>
      <c r="O1396" s="59"/>
      <c r="P1396" s="179">
        <f>O1396*H1396</f>
        <v>0</v>
      </c>
      <c r="Q1396" s="179">
        <v>4.0000000000000003E-5</v>
      </c>
      <c r="R1396" s="179">
        <f>Q1396*H1396</f>
        <v>2.0000000000000001E-4</v>
      </c>
      <c r="S1396" s="179">
        <v>0</v>
      </c>
      <c r="T1396" s="180">
        <f>S1396*H1396</f>
        <v>0</v>
      </c>
      <c r="U1396" s="33"/>
      <c r="V1396" s="33"/>
      <c r="W1396" s="33"/>
      <c r="X1396" s="33"/>
      <c r="Y1396" s="33"/>
      <c r="Z1396" s="33"/>
      <c r="AA1396" s="33"/>
      <c r="AB1396" s="33"/>
      <c r="AC1396" s="33"/>
      <c r="AD1396" s="33"/>
      <c r="AE1396" s="33"/>
      <c r="AR1396" s="181" t="s">
        <v>351</v>
      </c>
      <c r="AT1396" s="181" t="s">
        <v>260</v>
      </c>
      <c r="AU1396" s="181" t="s">
        <v>89</v>
      </c>
      <c r="AY1396" s="18" t="s">
        <v>258</v>
      </c>
      <c r="BE1396" s="182">
        <f>IF(N1396="základná",J1396,0)</f>
        <v>0</v>
      </c>
      <c r="BF1396" s="182">
        <f>IF(N1396="znížená",J1396,0)</f>
        <v>0</v>
      </c>
      <c r="BG1396" s="182">
        <f>IF(N1396="zákl. prenesená",J1396,0)</f>
        <v>0</v>
      </c>
      <c r="BH1396" s="182">
        <f>IF(N1396="zníž. prenesená",J1396,0)</f>
        <v>0</v>
      </c>
      <c r="BI1396" s="182">
        <f>IF(N1396="nulová",J1396,0)</f>
        <v>0</v>
      </c>
      <c r="BJ1396" s="18" t="s">
        <v>89</v>
      </c>
      <c r="BK1396" s="183">
        <f>ROUND(I1396*H1396,3)</f>
        <v>0</v>
      </c>
      <c r="BL1396" s="18" t="s">
        <v>351</v>
      </c>
      <c r="BM1396" s="181" t="s">
        <v>2058</v>
      </c>
    </row>
    <row r="1397" spans="1:65" s="14" customFormat="1" ht="11.25">
      <c r="B1397" s="192"/>
      <c r="D1397" s="185" t="s">
        <v>266</v>
      </c>
      <c r="E1397" s="193" t="s">
        <v>1</v>
      </c>
      <c r="F1397" s="194" t="s">
        <v>2059</v>
      </c>
      <c r="H1397" s="195">
        <v>1</v>
      </c>
      <c r="I1397" s="196"/>
      <c r="L1397" s="192"/>
      <c r="M1397" s="197"/>
      <c r="N1397" s="198"/>
      <c r="O1397" s="198"/>
      <c r="P1397" s="198"/>
      <c r="Q1397" s="198"/>
      <c r="R1397" s="198"/>
      <c r="S1397" s="198"/>
      <c r="T1397" s="199"/>
      <c r="AT1397" s="193" t="s">
        <v>266</v>
      </c>
      <c r="AU1397" s="193" t="s">
        <v>89</v>
      </c>
      <c r="AV1397" s="14" t="s">
        <v>89</v>
      </c>
      <c r="AW1397" s="14" t="s">
        <v>29</v>
      </c>
      <c r="AX1397" s="14" t="s">
        <v>74</v>
      </c>
      <c r="AY1397" s="193" t="s">
        <v>258</v>
      </c>
    </row>
    <row r="1398" spans="1:65" s="14" customFormat="1" ht="11.25">
      <c r="B1398" s="192"/>
      <c r="D1398" s="185" t="s">
        <v>266</v>
      </c>
      <c r="E1398" s="193" t="s">
        <v>1</v>
      </c>
      <c r="F1398" s="194" t="s">
        <v>2060</v>
      </c>
      <c r="H1398" s="195">
        <v>4</v>
      </c>
      <c r="I1398" s="196"/>
      <c r="L1398" s="192"/>
      <c r="M1398" s="197"/>
      <c r="N1398" s="198"/>
      <c r="O1398" s="198"/>
      <c r="P1398" s="198"/>
      <c r="Q1398" s="198"/>
      <c r="R1398" s="198"/>
      <c r="S1398" s="198"/>
      <c r="T1398" s="199"/>
      <c r="AT1398" s="193" t="s">
        <v>266</v>
      </c>
      <c r="AU1398" s="193" t="s">
        <v>89</v>
      </c>
      <c r="AV1398" s="14" t="s">
        <v>89</v>
      </c>
      <c r="AW1398" s="14" t="s">
        <v>29</v>
      </c>
      <c r="AX1398" s="14" t="s">
        <v>74</v>
      </c>
      <c r="AY1398" s="193" t="s">
        <v>258</v>
      </c>
    </row>
    <row r="1399" spans="1:65" s="15" customFormat="1" ht="11.25">
      <c r="B1399" s="200"/>
      <c r="D1399" s="185" t="s">
        <v>266</v>
      </c>
      <c r="E1399" s="201" t="s">
        <v>1</v>
      </c>
      <c r="F1399" s="202" t="s">
        <v>280</v>
      </c>
      <c r="H1399" s="203">
        <v>5</v>
      </c>
      <c r="I1399" s="204"/>
      <c r="L1399" s="200"/>
      <c r="M1399" s="205"/>
      <c r="N1399" s="206"/>
      <c r="O1399" s="206"/>
      <c r="P1399" s="206"/>
      <c r="Q1399" s="206"/>
      <c r="R1399" s="206"/>
      <c r="S1399" s="206"/>
      <c r="T1399" s="207"/>
      <c r="AT1399" s="201" t="s">
        <v>266</v>
      </c>
      <c r="AU1399" s="201" t="s">
        <v>89</v>
      </c>
      <c r="AV1399" s="15" t="s">
        <v>264</v>
      </c>
      <c r="AW1399" s="15" t="s">
        <v>29</v>
      </c>
      <c r="AX1399" s="15" t="s">
        <v>82</v>
      </c>
      <c r="AY1399" s="201" t="s">
        <v>258</v>
      </c>
    </row>
    <row r="1400" spans="1:65" s="2" customFormat="1" ht="16.5" customHeight="1">
      <c r="A1400" s="33"/>
      <c r="B1400" s="169"/>
      <c r="C1400" s="208" t="s">
        <v>2061</v>
      </c>
      <c r="D1400" s="208" t="s">
        <v>394</v>
      </c>
      <c r="E1400" s="209" t="s">
        <v>2062</v>
      </c>
      <c r="F1400" s="210" t="s">
        <v>2063</v>
      </c>
      <c r="G1400" s="211" t="s">
        <v>528</v>
      </c>
      <c r="H1400" s="212">
        <v>1.2649999999999999</v>
      </c>
      <c r="I1400" s="213"/>
      <c r="J1400" s="212">
        <f>ROUND(I1400*H1400,3)</f>
        <v>0</v>
      </c>
      <c r="K1400" s="214"/>
      <c r="L1400" s="215"/>
      <c r="M1400" s="216" t="s">
        <v>1</v>
      </c>
      <c r="N1400" s="217" t="s">
        <v>40</v>
      </c>
      <c r="O1400" s="59"/>
      <c r="P1400" s="179">
        <f>O1400*H1400</f>
        <v>0</v>
      </c>
      <c r="Q1400" s="179">
        <v>1.4400000000000001E-3</v>
      </c>
      <c r="R1400" s="179">
        <f>Q1400*H1400</f>
        <v>1.8216E-3</v>
      </c>
      <c r="S1400" s="179">
        <v>0</v>
      </c>
      <c r="T1400" s="180">
        <f>S1400*H1400</f>
        <v>0</v>
      </c>
      <c r="U1400" s="33"/>
      <c r="V1400" s="33"/>
      <c r="W1400" s="33"/>
      <c r="X1400" s="33"/>
      <c r="Y1400" s="33"/>
      <c r="Z1400" s="33"/>
      <c r="AA1400" s="33"/>
      <c r="AB1400" s="33"/>
      <c r="AC1400" s="33"/>
      <c r="AD1400" s="33"/>
      <c r="AE1400" s="33"/>
      <c r="AR1400" s="181" t="s">
        <v>445</v>
      </c>
      <c r="AT1400" s="181" t="s">
        <v>394</v>
      </c>
      <c r="AU1400" s="181" t="s">
        <v>89</v>
      </c>
      <c r="AY1400" s="18" t="s">
        <v>258</v>
      </c>
      <c r="BE1400" s="182">
        <f>IF(N1400="základná",J1400,0)</f>
        <v>0</v>
      </c>
      <c r="BF1400" s="182">
        <f>IF(N1400="znížená",J1400,0)</f>
        <v>0</v>
      </c>
      <c r="BG1400" s="182">
        <f>IF(N1400="zákl. prenesená",J1400,0)</f>
        <v>0</v>
      </c>
      <c r="BH1400" s="182">
        <f>IF(N1400="zníž. prenesená",J1400,0)</f>
        <v>0</v>
      </c>
      <c r="BI1400" s="182">
        <f>IF(N1400="nulová",J1400,0)</f>
        <v>0</v>
      </c>
      <c r="BJ1400" s="18" t="s">
        <v>89</v>
      </c>
      <c r="BK1400" s="183">
        <f>ROUND(I1400*H1400,3)</f>
        <v>0</v>
      </c>
      <c r="BL1400" s="18" t="s">
        <v>351</v>
      </c>
      <c r="BM1400" s="181" t="s">
        <v>2064</v>
      </c>
    </row>
    <row r="1401" spans="1:65" s="14" customFormat="1" ht="11.25">
      <c r="B1401" s="192"/>
      <c r="D1401" s="185" t="s">
        <v>266</v>
      </c>
      <c r="E1401" s="193" t="s">
        <v>1</v>
      </c>
      <c r="F1401" s="194" t="s">
        <v>2065</v>
      </c>
      <c r="H1401" s="195">
        <v>1.2649999999999999</v>
      </c>
      <c r="I1401" s="196"/>
      <c r="L1401" s="192"/>
      <c r="M1401" s="197"/>
      <c r="N1401" s="198"/>
      <c r="O1401" s="198"/>
      <c r="P1401" s="198"/>
      <c r="Q1401" s="198"/>
      <c r="R1401" s="198"/>
      <c r="S1401" s="198"/>
      <c r="T1401" s="199"/>
      <c r="AT1401" s="193" t="s">
        <v>266</v>
      </c>
      <c r="AU1401" s="193" t="s">
        <v>89</v>
      </c>
      <c r="AV1401" s="14" t="s">
        <v>89</v>
      </c>
      <c r="AW1401" s="14" t="s">
        <v>29</v>
      </c>
      <c r="AX1401" s="14" t="s">
        <v>82</v>
      </c>
      <c r="AY1401" s="193" t="s">
        <v>258</v>
      </c>
    </row>
    <row r="1402" spans="1:65" s="2" customFormat="1" ht="16.5" customHeight="1">
      <c r="A1402" s="33"/>
      <c r="B1402" s="169"/>
      <c r="C1402" s="208" t="s">
        <v>2066</v>
      </c>
      <c r="D1402" s="208" t="s">
        <v>394</v>
      </c>
      <c r="E1402" s="209" t="s">
        <v>2067</v>
      </c>
      <c r="F1402" s="210" t="s">
        <v>2068</v>
      </c>
      <c r="G1402" s="211" t="s">
        <v>528</v>
      </c>
      <c r="H1402" s="212">
        <v>5.508</v>
      </c>
      <c r="I1402" s="213"/>
      <c r="J1402" s="212">
        <f>ROUND(I1402*H1402,3)</f>
        <v>0</v>
      </c>
      <c r="K1402" s="214"/>
      <c r="L1402" s="215"/>
      <c r="M1402" s="216" t="s">
        <v>1</v>
      </c>
      <c r="N1402" s="217" t="s">
        <v>40</v>
      </c>
      <c r="O1402" s="59"/>
      <c r="P1402" s="179">
        <f>O1402*H1402</f>
        <v>0</v>
      </c>
      <c r="Q1402" s="179">
        <v>1.4400000000000001E-3</v>
      </c>
      <c r="R1402" s="179">
        <f>Q1402*H1402</f>
        <v>7.9315200000000009E-3</v>
      </c>
      <c r="S1402" s="179">
        <v>0</v>
      </c>
      <c r="T1402" s="180">
        <f>S1402*H1402</f>
        <v>0</v>
      </c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R1402" s="181" t="s">
        <v>445</v>
      </c>
      <c r="AT1402" s="181" t="s">
        <v>394</v>
      </c>
      <c r="AU1402" s="181" t="s">
        <v>89</v>
      </c>
      <c r="AY1402" s="18" t="s">
        <v>258</v>
      </c>
      <c r="BE1402" s="182">
        <f>IF(N1402="základná",J1402,0)</f>
        <v>0</v>
      </c>
      <c r="BF1402" s="182">
        <f>IF(N1402="znížená",J1402,0)</f>
        <v>0</v>
      </c>
      <c r="BG1402" s="182">
        <f>IF(N1402="zákl. prenesená",J1402,0)</f>
        <v>0</v>
      </c>
      <c r="BH1402" s="182">
        <f>IF(N1402="zníž. prenesená",J1402,0)</f>
        <v>0</v>
      </c>
      <c r="BI1402" s="182">
        <f>IF(N1402="nulová",J1402,0)</f>
        <v>0</v>
      </c>
      <c r="BJ1402" s="18" t="s">
        <v>89</v>
      </c>
      <c r="BK1402" s="183">
        <f>ROUND(I1402*H1402,3)</f>
        <v>0</v>
      </c>
      <c r="BL1402" s="18" t="s">
        <v>351</v>
      </c>
      <c r="BM1402" s="181" t="s">
        <v>2069</v>
      </c>
    </row>
    <row r="1403" spans="1:65" s="14" customFormat="1" ht="11.25">
      <c r="B1403" s="192"/>
      <c r="D1403" s="185" t="s">
        <v>266</v>
      </c>
      <c r="E1403" s="193" t="s">
        <v>1</v>
      </c>
      <c r="F1403" s="194" t="s">
        <v>2070</v>
      </c>
      <c r="H1403" s="195">
        <v>5.508</v>
      </c>
      <c r="I1403" s="196"/>
      <c r="L1403" s="192"/>
      <c r="M1403" s="197"/>
      <c r="N1403" s="198"/>
      <c r="O1403" s="198"/>
      <c r="P1403" s="198"/>
      <c r="Q1403" s="198"/>
      <c r="R1403" s="198"/>
      <c r="S1403" s="198"/>
      <c r="T1403" s="199"/>
      <c r="AT1403" s="193" t="s">
        <v>266</v>
      </c>
      <c r="AU1403" s="193" t="s">
        <v>89</v>
      </c>
      <c r="AV1403" s="14" t="s">
        <v>89</v>
      </c>
      <c r="AW1403" s="14" t="s">
        <v>29</v>
      </c>
      <c r="AX1403" s="14" t="s">
        <v>82</v>
      </c>
      <c r="AY1403" s="193" t="s">
        <v>258</v>
      </c>
    </row>
    <row r="1404" spans="1:65" s="2" customFormat="1" ht="24" customHeight="1">
      <c r="A1404" s="33"/>
      <c r="B1404" s="169"/>
      <c r="C1404" s="170" t="s">
        <v>2071</v>
      </c>
      <c r="D1404" s="170" t="s">
        <v>260</v>
      </c>
      <c r="E1404" s="171" t="s">
        <v>2072</v>
      </c>
      <c r="F1404" s="172" t="s">
        <v>2073</v>
      </c>
      <c r="G1404" s="173" t="s">
        <v>435</v>
      </c>
      <c r="H1404" s="174">
        <v>1.1599999999999999</v>
      </c>
      <c r="I1404" s="175"/>
      <c r="J1404" s="174">
        <f>ROUND(I1404*H1404,3)</f>
        <v>0</v>
      </c>
      <c r="K1404" s="176"/>
      <c r="L1404" s="34"/>
      <c r="M1404" s="177" t="s">
        <v>1</v>
      </c>
      <c r="N1404" s="178" t="s">
        <v>40</v>
      </c>
      <c r="O1404" s="59"/>
      <c r="P1404" s="179">
        <f>O1404*H1404</f>
        <v>0</v>
      </c>
      <c r="Q1404" s="179">
        <v>0</v>
      </c>
      <c r="R1404" s="179">
        <f>Q1404*H1404</f>
        <v>0</v>
      </c>
      <c r="S1404" s="179">
        <v>4.0000000000000001E-3</v>
      </c>
      <c r="T1404" s="180">
        <f>S1404*H1404</f>
        <v>4.64E-3</v>
      </c>
      <c r="U1404" s="33"/>
      <c r="V1404" s="33"/>
      <c r="W1404" s="33"/>
      <c r="X1404" s="33"/>
      <c r="Y1404" s="33"/>
      <c r="Z1404" s="33"/>
      <c r="AA1404" s="33"/>
      <c r="AB1404" s="33"/>
      <c r="AC1404" s="33"/>
      <c r="AD1404" s="33"/>
      <c r="AE1404" s="33"/>
      <c r="AR1404" s="181" t="s">
        <v>351</v>
      </c>
      <c r="AT1404" s="181" t="s">
        <v>260</v>
      </c>
      <c r="AU1404" s="181" t="s">
        <v>89</v>
      </c>
      <c r="AY1404" s="18" t="s">
        <v>258</v>
      </c>
      <c r="BE1404" s="182">
        <f>IF(N1404="základná",J1404,0)</f>
        <v>0</v>
      </c>
      <c r="BF1404" s="182">
        <f>IF(N1404="znížená",J1404,0)</f>
        <v>0</v>
      </c>
      <c r="BG1404" s="182">
        <f>IF(N1404="zákl. prenesená",J1404,0)</f>
        <v>0</v>
      </c>
      <c r="BH1404" s="182">
        <f>IF(N1404="zníž. prenesená",J1404,0)</f>
        <v>0</v>
      </c>
      <c r="BI1404" s="182">
        <f>IF(N1404="nulová",J1404,0)</f>
        <v>0</v>
      </c>
      <c r="BJ1404" s="18" t="s">
        <v>89</v>
      </c>
      <c r="BK1404" s="183">
        <f>ROUND(I1404*H1404,3)</f>
        <v>0</v>
      </c>
      <c r="BL1404" s="18" t="s">
        <v>351</v>
      </c>
      <c r="BM1404" s="181" t="s">
        <v>2074</v>
      </c>
    </row>
    <row r="1405" spans="1:65" s="13" customFormat="1" ht="11.25">
      <c r="B1405" s="184"/>
      <c r="D1405" s="185" t="s">
        <v>266</v>
      </c>
      <c r="E1405" s="186" t="s">
        <v>1</v>
      </c>
      <c r="F1405" s="187" t="s">
        <v>1298</v>
      </c>
      <c r="H1405" s="186" t="s">
        <v>1</v>
      </c>
      <c r="I1405" s="188"/>
      <c r="L1405" s="184"/>
      <c r="M1405" s="189"/>
      <c r="N1405" s="190"/>
      <c r="O1405" s="190"/>
      <c r="P1405" s="190"/>
      <c r="Q1405" s="190"/>
      <c r="R1405" s="190"/>
      <c r="S1405" s="190"/>
      <c r="T1405" s="191"/>
      <c r="AT1405" s="186" t="s">
        <v>266</v>
      </c>
      <c r="AU1405" s="186" t="s">
        <v>89</v>
      </c>
      <c r="AV1405" s="13" t="s">
        <v>82</v>
      </c>
      <c r="AW1405" s="13" t="s">
        <v>29</v>
      </c>
      <c r="AX1405" s="13" t="s">
        <v>74</v>
      </c>
      <c r="AY1405" s="186" t="s">
        <v>258</v>
      </c>
    </row>
    <row r="1406" spans="1:65" s="14" customFormat="1" ht="11.25">
      <c r="B1406" s="192"/>
      <c r="D1406" s="185" t="s">
        <v>266</v>
      </c>
      <c r="E1406" s="193" t="s">
        <v>1</v>
      </c>
      <c r="F1406" s="194" t="s">
        <v>2075</v>
      </c>
      <c r="H1406" s="195">
        <v>1.1599999999999999</v>
      </c>
      <c r="I1406" s="196"/>
      <c r="L1406" s="192"/>
      <c r="M1406" s="197"/>
      <c r="N1406" s="198"/>
      <c r="O1406" s="198"/>
      <c r="P1406" s="198"/>
      <c r="Q1406" s="198"/>
      <c r="R1406" s="198"/>
      <c r="S1406" s="198"/>
      <c r="T1406" s="199"/>
      <c r="AT1406" s="193" t="s">
        <v>266</v>
      </c>
      <c r="AU1406" s="193" t="s">
        <v>89</v>
      </c>
      <c r="AV1406" s="14" t="s">
        <v>89</v>
      </c>
      <c r="AW1406" s="14" t="s">
        <v>29</v>
      </c>
      <c r="AX1406" s="14" t="s">
        <v>82</v>
      </c>
      <c r="AY1406" s="193" t="s">
        <v>258</v>
      </c>
    </row>
    <row r="1407" spans="1:65" s="2" customFormat="1" ht="72" customHeight="1">
      <c r="A1407" s="33"/>
      <c r="B1407" s="169"/>
      <c r="C1407" s="170" t="s">
        <v>2076</v>
      </c>
      <c r="D1407" s="170" t="s">
        <v>260</v>
      </c>
      <c r="E1407" s="171" t="s">
        <v>2077</v>
      </c>
      <c r="F1407" s="172" t="s">
        <v>2078</v>
      </c>
      <c r="G1407" s="173" t="s">
        <v>435</v>
      </c>
      <c r="H1407" s="174">
        <v>1</v>
      </c>
      <c r="I1407" s="175"/>
      <c r="J1407" s="174">
        <f>ROUND(I1407*H1407,3)</f>
        <v>0</v>
      </c>
      <c r="K1407" s="176"/>
      <c r="L1407" s="34"/>
      <c r="M1407" s="177" t="s">
        <v>1</v>
      </c>
      <c r="N1407" s="178" t="s">
        <v>40</v>
      </c>
      <c r="O1407" s="59"/>
      <c r="P1407" s="179">
        <f>O1407*H1407</f>
        <v>0</v>
      </c>
      <c r="Q1407" s="179">
        <v>0</v>
      </c>
      <c r="R1407" s="179">
        <f>Q1407*H1407</f>
        <v>0</v>
      </c>
      <c r="S1407" s="179">
        <v>0</v>
      </c>
      <c r="T1407" s="180">
        <f>S1407*H1407</f>
        <v>0</v>
      </c>
      <c r="U1407" s="33"/>
      <c r="V1407" s="33"/>
      <c r="W1407" s="33"/>
      <c r="X1407" s="33"/>
      <c r="Y1407" s="33"/>
      <c r="Z1407" s="33"/>
      <c r="AA1407" s="33"/>
      <c r="AB1407" s="33"/>
      <c r="AC1407" s="33"/>
      <c r="AD1407" s="33"/>
      <c r="AE1407" s="33"/>
      <c r="AR1407" s="181" t="s">
        <v>351</v>
      </c>
      <c r="AT1407" s="181" t="s">
        <v>260</v>
      </c>
      <c r="AU1407" s="181" t="s">
        <v>89</v>
      </c>
      <c r="AY1407" s="18" t="s">
        <v>258</v>
      </c>
      <c r="BE1407" s="182">
        <f>IF(N1407="základná",J1407,0)</f>
        <v>0</v>
      </c>
      <c r="BF1407" s="182">
        <f>IF(N1407="znížená",J1407,0)</f>
        <v>0</v>
      </c>
      <c r="BG1407" s="182">
        <f>IF(N1407="zákl. prenesená",J1407,0)</f>
        <v>0</v>
      </c>
      <c r="BH1407" s="182">
        <f>IF(N1407="zníž. prenesená",J1407,0)</f>
        <v>0</v>
      </c>
      <c r="BI1407" s="182">
        <f>IF(N1407="nulová",J1407,0)</f>
        <v>0</v>
      </c>
      <c r="BJ1407" s="18" t="s">
        <v>89</v>
      </c>
      <c r="BK1407" s="183">
        <f>ROUND(I1407*H1407,3)</f>
        <v>0</v>
      </c>
      <c r="BL1407" s="18" t="s">
        <v>351</v>
      </c>
      <c r="BM1407" s="181" t="s">
        <v>2079</v>
      </c>
    </row>
    <row r="1408" spans="1:65" s="2" customFormat="1" ht="24" customHeight="1">
      <c r="A1408" s="33"/>
      <c r="B1408" s="169"/>
      <c r="C1408" s="170" t="s">
        <v>2080</v>
      </c>
      <c r="D1408" s="170" t="s">
        <v>260</v>
      </c>
      <c r="E1408" s="171" t="s">
        <v>2081</v>
      </c>
      <c r="F1408" s="172" t="s">
        <v>2082</v>
      </c>
      <c r="G1408" s="173" t="s">
        <v>435</v>
      </c>
      <c r="H1408" s="174">
        <v>17</v>
      </c>
      <c r="I1408" s="175"/>
      <c r="J1408" s="174">
        <f>ROUND(I1408*H1408,3)</f>
        <v>0</v>
      </c>
      <c r="K1408" s="176"/>
      <c r="L1408" s="34"/>
      <c r="M1408" s="177" t="s">
        <v>1</v>
      </c>
      <c r="N1408" s="178" t="s">
        <v>40</v>
      </c>
      <c r="O1408" s="59"/>
      <c r="P1408" s="179">
        <f>O1408*H1408</f>
        <v>0</v>
      </c>
      <c r="Q1408" s="179">
        <v>0</v>
      </c>
      <c r="R1408" s="179">
        <f>Q1408*H1408</f>
        <v>0</v>
      </c>
      <c r="S1408" s="179">
        <v>0</v>
      </c>
      <c r="T1408" s="180">
        <f>S1408*H1408</f>
        <v>0</v>
      </c>
      <c r="U1408" s="33"/>
      <c r="V1408" s="33"/>
      <c r="W1408" s="33"/>
      <c r="X1408" s="33"/>
      <c r="Y1408" s="33"/>
      <c r="Z1408" s="33"/>
      <c r="AA1408" s="33"/>
      <c r="AB1408" s="33"/>
      <c r="AC1408" s="33"/>
      <c r="AD1408" s="33"/>
      <c r="AE1408" s="33"/>
      <c r="AR1408" s="181" t="s">
        <v>351</v>
      </c>
      <c r="AT1408" s="181" t="s">
        <v>260</v>
      </c>
      <c r="AU1408" s="181" t="s">
        <v>89</v>
      </c>
      <c r="AY1408" s="18" t="s">
        <v>258</v>
      </c>
      <c r="BE1408" s="182">
        <f>IF(N1408="základná",J1408,0)</f>
        <v>0</v>
      </c>
      <c r="BF1408" s="182">
        <f>IF(N1408="znížená",J1408,0)</f>
        <v>0</v>
      </c>
      <c r="BG1408" s="182">
        <f>IF(N1408="zákl. prenesená",J1408,0)</f>
        <v>0</v>
      </c>
      <c r="BH1408" s="182">
        <f>IF(N1408="zníž. prenesená",J1408,0)</f>
        <v>0</v>
      </c>
      <c r="BI1408" s="182">
        <f>IF(N1408="nulová",J1408,0)</f>
        <v>0</v>
      </c>
      <c r="BJ1408" s="18" t="s">
        <v>89</v>
      </c>
      <c r="BK1408" s="183">
        <f>ROUND(I1408*H1408,3)</f>
        <v>0</v>
      </c>
      <c r="BL1408" s="18" t="s">
        <v>351</v>
      </c>
      <c r="BM1408" s="181" t="s">
        <v>2083</v>
      </c>
    </row>
    <row r="1409" spans="1:65" s="14" customFormat="1" ht="11.25">
      <c r="B1409" s="192"/>
      <c r="D1409" s="185" t="s">
        <v>266</v>
      </c>
      <c r="E1409" s="193" t="s">
        <v>1</v>
      </c>
      <c r="F1409" s="194" t="s">
        <v>1042</v>
      </c>
      <c r="H1409" s="195">
        <v>1</v>
      </c>
      <c r="I1409" s="196"/>
      <c r="L1409" s="192"/>
      <c r="M1409" s="197"/>
      <c r="N1409" s="198"/>
      <c r="O1409" s="198"/>
      <c r="P1409" s="198"/>
      <c r="Q1409" s="198"/>
      <c r="R1409" s="198"/>
      <c r="S1409" s="198"/>
      <c r="T1409" s="199"/>
      <c r="AT1409" s="193" t="s">
        <v>266</v>
      </c>
      <c r="AU1409" s="193" t="s">
        <v>89</v>
      </c>
      <c r="AV1409" s="14" t="s">
        <v>89</v>
      </c>
      <c r="AW1409" s="14" t="s">
        <v>29</v>
      </c>
      <c r="AX1409" s="14" t="s">
        <v>74</v>
      </c>
      <c r="AY1409" s="193" t="s">
        <v>258</v>
      </c>
    </row>
    <row r="1410" spans="1:65" s="14" customFormat="1" ht="11.25">
      <c r="B1410" s="192"/>
      <c r="D1410" s="185" t="s">
        <v>266</v>
      </c>
      <c r="E1410" s="193" t="s">
        <v>1</v>
      </c>
      <c r="F1410" s="194" t="s">
        <v>1043</v>
      </c>
      <c r="H1410" s="195">
        <v>3</v>
      </c>
      <c r="I1410" s="196"/>
      <c r="L1410" s="192"/>
      <c r="M1410" s="197"/>
      <c r="N1410" s="198"/>
      <c r="O1410" s="198"/>
      <c r="P1410" s="198"/>
      <c r="Q1410" s="198"/>
      <c r="R1410" s="198"/>
      <c r="S1410" s="198"/>
      <c r="T1410" s="199"/>
      <c r="AT1410" s="193" t="s">
        <v>266</v>
      </c>
      <c r="AU1410" s="193" t="s">
        <v>89</v>
      </c>
      <c r="AV1410" s="14" t="s">
        <v>89</v>
      </c>
      <c r="AW1410" s="14" t="s">
        <v>29</v>
      </c>
      <c r="AX1410" s="14" t="s">
        <v>74</v>
      </c>
      <c r="AY1410" s="193" t="s">
        <v>258</v>
      </c>
    </row>
    <row r="1411" spans="1:65" s="14" customFormat="1" ht="11.25">
      <c r="B1411" s="192"/>
      <c r="D1411" s="185" t="s">
        <v>266</v>
      </c>
      <c r="E1411" s="193" t="s">
        <v>1</v>
      </c>
      <c r="F1411" s="194" t="s">
        <v>1044</v>
      </c>
      <c r="H1411" s="195">
        <v>6</v>
      </c>
      <c r="I1411" s="196"/>
      <c r="L1411" s="192"/>
      <c r="M1411" s="197"/>
      <c r="N1411" s="198"/>
      <c r="O1411" s="198"/>
      <c r="P1411" s="198"/>
      <c r="Q1411" s="198"/>
      <c r="R1411" s="198"/>
      <c r="S1411" s="198"/>
      <c r="T1411" s="199"/>
      <c r="AT1411" s="193" t="s">
        <v>266</v>
      </c>
      <c r="AU1411" s="193" t="s">
        <v>89</v>
      </c>
      <c r="AV1411" s="14" t="s">
        <v>89</v>
      </c>
      <c r="AW1411" s="14" t="s">
        <v>29</v>
      </c>
      <c r="AX1411" s="14" t="s">
        <v>74</v>
      </c>
      <c r="AY1411" s="193" t="s">
        <v>258</v>
      </c>
    </row>
    <row r="1412" spans="1:65" s="14" customFormat="1" ht="11.25">
      <c r="B1412" s="192"/>
      <c r="D1412" s="185" t="s">
        <v>266</v>
      </c>
      <c r="E1412" s="193" t="s">
        <v>1</v>
      </c>
      <c r="F1412" s="194" t="s">
        <v>1045</v>
      </c>
      <c r="H1412" s="195">
        <v>4</v>
      </c>
      <c r="I1412" s="196"/>
      <c r="L1412" s="192"/>
      <c r="M1412" s="197"/>
      <c r="N1412" s="198"/>
      <c r="O1412" s="198"/>
      <c r="P1412" s="198"/>
      <c r="Q1412" s="198"/>
      <c r="R1412" s="198"/>
      <c r="S1412" s="198"/>
      <c r="T1412" s="199"/>
      <c r="AT1412" s="193" t="s">
        <v>266</v>
      </c>
      <c r="AU1412" s="193" t="s">
        <v>89</v>
      </c>
      <c r="AV1412" s="14" t="s">
        <v>89</v>
      </c>
      <c r="AW1412" s="14" t="s">
        <v>29</v>
      </c>
      <c r="AX1412" s="14" t="s">
        <v>74</v>
      </c>
      <c r="AY1412" s="193" t="s">
        <v>258</v>
      </c>
    </row>
    <row r="1413" spans="1:65" s="14" customFormat="1" ht="11.25">
      <c r="B1413" s="192"/>
      <c r="D1413" s="185" t="s">
        <v>266</v>
      </c>
      <c r="E1413" s="193" t="s">
        <v>1</v>
      </c>
      <c r="F1413" s="194" t="s">
        <v>2084</v>
      </c>
      <c r="H1413" s="195">
        <v>1</v>
      </c>
      <c r="I1413" s="196"/>
      <c r="L1413" s="192"/>
      <c r="M1413" s="197"/>
      <c r="N1413" s="198"/>
      <c r="O1413" s="198"/>
      <c r="P1413" s="198"/>
      <c r="Q1413" s="198"/>
      <c r="R1413" s="198"/>
      <c r="S1413" s="198"/>
      <c r="T1413" s="199"/>
      <c r="AT1413" s="193" t="s">
        <v>266</v>
      </c>
      <c r="AU1413" s="193" t="s">
        <v>89</v>
      </c>
      <c r="AV1413" s="14" t="s">
        <v>89</v>
      </c>
      <c r="AW1413" s="14" t="s">
        <v>29</v>
      </c>
      <c r="AX1413" s="14" t="s">
        <v>74</v>
      </c>
      <c r="AY1413" s="193" t="s">
        <v>258</v>
      </c>
    </row>
    <row r="1414" spans="1:65" s="14" customFormat="1" ht="11.25">
      <c r="B1414" s="192"/>
      <c r="D1414" s="185" t="s">
        <v>266</v>
      </c>
      <c r="E1414" s="193" t="s">
        <v>1</v>
      </c>
      <c r="F1414" s="194" t="s">
        <v>2085</v>
      </c>
      <c r="H1414" s="195">
        <v>1</v>
      </c>
      <c r="I1414" s="196"/>
      <c r="L1414" s="192"/>
      <c r="M1414" s="197"/>
      <c r="N1414" s="198"/>
      <c r="O1414" s="198"/>
      <c r="P1414" s="198"/>
      <c r="Q1414" s="198"/>
      <c r="R1414" s="198"/>
      <c r="S1414" s="198"/>
      <c r="T1414" s="199"/>
      <c r="AT1414" s="193" t="s">
        <v>266</v>
      </c>
      <c r="AU1414" s="193" t="s">
        <v>89</v>
      </c>
      <c r="AV1414" s="14" t="s">
        <v>89</v>
      </c>
      <c r="AW1414" s="14" t="s">
        <v>29</v>
      </c>
      <c r="AX1414" s="14" t="s">
        <v>74</v>
      </c>
      <c r="AY1414" s="193" t="s">
        <v>258</v>
      </c>
    </row>
    <row r="1415" spans="1:65" s="14" customFormat="1" ht="11.25">
      <c r="B1415" s="192"/>
      <c r="D1415" s="185" t="s">
        <v>266</v>
      </c>
      <c r="E1415" s="193" t="s">
        <v>1</v>
      </c>
      <c r="F1415" s="194" t="s">
        <v>2086</v>
      </c>
      <c r="H1415" s="195">
        <v>1</v>
      </c>
      <c r="I1415" s="196"/>
      <c r="L1415" s="192"/>
      <c r="M1415" s="197"/>
      <c r="N1415" s="198"/>
      <c r="O1415" s="198"/>
      <c r="P1415" s="198"/>
      <c r="Q1415" s="198"/>
      <c r="R1415" s="198"/>
      <c r="S1415" s="198"/>
      <c r="T1415" s="199"/>
      <c r="AT1415" s="193" t="s">
        <v>266</v>
      </c>
      <c r="AU1415" s="193" t="s">
        <v>89</v>
      </c>
      <c r="AV1415" s="14" t="s">
        <v>89</v>
      </c>
      <c r="AW1415" s="14" t="s">
        <v>29</v>
      </c>
      <c r="AX1415" s="14" t="s">
        <v>74</v>
      </c>
      <c r="AY1415" s="193" t="s">
        <v>258</v>
      </c>
    </row>
    <row r="1416" spans="1:65" s="15" customFormat="1" ht="11.25">
      <c r="B1416" s="200"/>
      <c r="D1416" s="185" t="s">
        <v>266</v>
      </c>
      <c r="E1416" s="201" t="s">
        <v>1</v>
      </c>
      <c r="F1416" s="202" t="s">
        <v>280</v>
      </c>
      <c r="H1416" s="203">
        <v>17</v>
      </c>
      <c r="I1416" s="204"/>
      <c r="L1416" s="200"/>
      <c r="M1416" s="205"/>
      <c r="N1416" s="206"/>
      <c r="O1416" s="206"/>
      <c r="P1416" s="206"/>
      <c r="Q1416" s="206"/>
      <c r="R1416" s="206"/>
      <c r="S1416" s="206"/>
      <c r="T1416" s="207"/>
      <c r="AT1416" s="201" t="s">
        <v>266</v>
      </c>
      <c r="AU1416" s="201" t="s">
        <v>89</v>
      </c>
      <c r="AV1416" s="15" t="s">
        <v>264</v>
      </c>
      <c r="AW1416" s="15" t="s">
        <v>29</v>
      </c>
      <c r="AX1416" s="15" t="s">
        <v>82</v>
      </c>
      <c r="AY1416" s="201" t="s">
        <v>258</v>
      </c>
    </row>
    <row r="1417" spans="1:65" s="2" customFormat="1" ht="60" customHeight="1">
      <c r="A1417" s="33"/>
      <c r="B1417" s="169"/>
      <c r="C1417" s="208" t="s">
        <v>2087</v>
      </c>
      <c r="D1417" s="208" t="s">
        <v>394</v>
      </c>
      <c r="E1417" s="209" t="s">
        <v>2088</v>
      </c>
      <c r="F1417" s="210" t="s">
        <v>2089</v>
      </c>
      <c r="G1417" s="211" t="s">
        <v>435</v>
      </c>
      <c r="H1417" s="212">
        <v>1</v>
      </c>
      <c r="I1417" s="213"/>
      <c r="J1417" s="212">
        <f>ROUND(I1417*H1417,3)</f>
        <v>0</v>
      </c>
      <c r="K1417" s="214"/>
      <c r="L1417" s="215"/>
      <c r="M1417" s="216" t="s">
        <v>1</v>
      </c>
      <c r="N1417" s="217" t="s">
        <v>40</v>
      </c>
      <c r="O1417" s="59"/>
      <c r="P1417" s="179">
        <f>O1417*H1417</f>
        <v>0</v>
      </c>
      <c r="Q1417" s="179">
        <v>2.5000000000000001E-2</v>
      </c>
      <c r="R1417" s="179">
        <f>Q1417*H1417</f>
        <v>2.5000000000000001E-2</v>
      </c>
      <c r="S1417" s="179">
        <v>0</v>
      </c>
      <c r="T1417" s="180">
        <f>S1417*H1417</f>
        <v>0</v>
      </c>
      <c r="U1417" s="33"/>
      <c r="V1417" s="33"/>
      <c r="W1417" s="33"/>
      <c r="X1417" s="33"/>
      <c r="Y1417" s="33"/>
      <c r="Z1417" s="33"/>
      <c r="AA1417" s="33"/>
      <c r="AB1417" s="33"/>
      <c r="AC1417" s="33"/>
      <c r="AD1417" s="33"/>
      <c r="AE1417" s="33"/>
      <c r="AR1417" s="181" t="s">
        <v>445</v>
      </c>
      <c r="AT1417" s="181" t="s">
        <v>394</v>
      </c>
      <c r="AU1417" s="181" t="s">
        <v>89</v>
      </c>
      <c r="AY1417" s="18" t="s">
        <v>258</v>
      </c>
      <c r="BE1417" s="182">
        <f>IF(N1417="základná",J1417,0)</f>
        <v>0</v>
      </c>
      <c r="BF1417" s="182">
        <f>IF(N1417="znížená",J1417,0)</f>
        <v>0</v>
      </c>
      <c r="BG1417" s="182">
        <f>IF(N1417="zákl. prenesená",J1417,0)</f>
        <v>0</v>
      </c>
      <c r="BH1417" s="182">
        <f>IF(N1417="zníž. prenesená",J1417,0)</f>
        <v>0</v>
      </c>
      <c r="BI1417" s="182">
        <f>IF(N1417="nulová",J1417,0)</f>
        <v>0</v>
      </c>
      <c r="BJ1417" s="18" t="s">
        <v>89</v>
      </c>
      <c r="BK1417" s="183">
        <f>ROUND(I1417*H1417,3)</f>
        <v>0</v>
      </c>
      <c r="BL1417" s="18" t="s">
        <v>351</v>
      </c>
      <c r="BM1417" s="181" t="s">
        <v>2090</v>
      </c>
    </row>
    <row r="1418" spans="1:65" s="14" customFormat="1" ht="11.25">
      <c r="B1418" s="192"/>
      <c r="D1418" s="185" t="s">
        <v>266</v>
      </c>
      <c r="E1418" s="193" t="s">
        <v>1</v>
      </c>
      <c r="F1418" s="194" t="s">
        <v>82</v>
      </c>
      <c r="H1418" s="195">
        <v>1</v>
      </c>
      <c r="I1418" s="196"/>
      <c r="L1418" s="192"/>
      <c r="M1418" s="197"/>
      <c r="N1418" s="198"/>
      <c r="O1418" s="198"/>
      <c r="P1418" s="198"/>
      <c r="Q1418" s="198"/>
      <c r="R1418" s="198"/>
      <c r="S1418" s="198"/>
      <c r="T1418" s="199"/>
      <c r="AT1418" s="193" t="s">
        <v>266</v>
      </c>
      <c r="AU1418" s="193" t="s">
        <v>89</v>
      </c>
      <c r="AV1418" s="14" t="s">
        <v>89</v>
      </c>
      <c r="AW1418" s="14" t="s">
        <v>29</v>
      </c>
      <c r="AX1418" s="14" t="s">
        <v>82</v>
      </c>
      <c r="AY1418" s="193" t="s">
        <v>258</v>
      </c>
    </row>
    <row r="1419" spans="1:65" s="2" customFormat="1" ht="48" customHeight="1">
      <c r="A1419" s="33"/>
      <c r="B1419" s="169"/>
      <c r="C1419" s="208" t="s">
        <v>2091</v>
      </c>
      <c r="D1419" s="208" t="s">
        <v>394</v>
      </c>
      <c r="E1419" s="209" t="s">
        <v>2092</v>
      </c>
      <c r="F1419" s="210" t="s">
        <v>2093</v>
      </c>
      <c r="G1419" s="211" t="s">
        <v>435</v>
      </c>
      <c r="H1419" s="212">
        <v>3</v>
      </c>
      <c r="I1419" s="213"/>
      <c r="J1419" s="212">
        <f>ROUND(I1419*H1419,3)</f>
        <v>0</v>
      </c>
      <c r="K1419" s="214"/>
      <c r="L1419" s="215"/>
      <c r="M1419" s="216" t="s">
        <v>1</v>
      </c>
      <c r="N1419" s="217" t="s">
        <v>40</v>
      </c>
      <c r="O1419" s="59"/>
      <c r="P1419" s="179">
        <f>O1419*H1419</f>
        <v>0</v>
      </c>
      <c r="Q1419" s="179">
        <v>2.5000000000000001E-2</v>
      </c>
      <c r="R1419" s="179">
        <f>Q1419*H1419</f>
        <v>7.5000000000000011E-2</v>
      </c>
      <c r="S1419" s="179">
        <v>0</v>
      </c>
      <c r="T1419" s="180">
        <f>S1419*H1419</f>
        <v>0</v>
      </c>
      <c r="U1419" s="33"/>
      <c r="V1419" s="33"/>
      <c r="W1419" s="33"/>
      <c r="X1419" s="33"/>
      <c r="Y1419" s="33"/>
      <c r="Z1419" s="33"/>
      <c r="AA1419" s="33"/>
      <c r="AB1419" s="33"/>
      <c r="AC1419" s="33"/>
      <c r="AD1419" s="33"/>
      <c r="AE1419" s="33"/>
      <c r="AR1419" s="181" t="s">
        <v>445</v>
      </c>
      <c r="AT1419" s="181" t="s">
        <v>394</v>
      </c>
      <c r="AU1419" s="181" t="s">
        <v>89</v>
      </c>
      <c r="AY1419" s="18" t="s">
        <v>258</v>
      </c>
      <c r="BE1419" s="182">
        <f>IF(N1419="základná",J1419,0)</f>
        <v>0</v>
      </c>
      <c r="BF1419" s="182">
        <f>IF(N1419="znížená",J1419,0)</f>
        <v>0</v>
      </c>
      <c r="BG1419" s="182">
        <f>IF(N1419="zákl. prenesená",J1419,0)</f>
        <v>0</v>
      </c>
      <c r="BH1419" s="182">
        <f>IF(N1419="zníž. prenesená",J1419,0)</f>
        <v>0</v>
      </c>
      <c r="BI1419" s="182">
        <f>IF(N1419="nulová",J1419,0)</f>
        <v>0</v>
      </c>
      <c r="BJ1419" s="18" t="s">
        <v>89</v>
      </c>
      <c r="BK1419" s="183">
        <f>ROUND(I1419*H1419,3)</f>
        <v>0</v>
      </c>
      <c r="BL1419" s="18" t="s">
        <v>351</v>
      </c>
      <c r="BM1419" s="181" t="s">
        <v>2094</v>
      </c>
    </row>
    <row r="1420" spans="1:65" s="14" customFormat="1" ht="11.25">
      <c r="B1420" s="192"/>
      <c r="D1420" s="185" t="s">
        <v>266</v>
      </c>
      <c r="E1420" s="193" t="s">
        <v>1</v>
      </c>
      <c r="F1420" s="194" t="s">
        <v>272</v>
      </c>
      <c r="H1420" s="195">
        <v>3</v>
      </c>
      <c r="I1420" s="196"/>
      <c r="L1420" s="192"/>
      <c r="M1420" s="197"/>
      <c r="N1420" s="198"/>
      <c r="O1420" s="198"/>
      <c r="P1420" s="198"/>
      <c r="Q1420" s="198"/>
      <c r="R1420" s="198"/>
      <c r="S1420" s="198"/>
      <c r="T1420" s="199"/>
      <c r="AT1420" s="193" t="s">
        <v>266</v>
      </c>
      <c r="AU1420" s="193" t="s">
        <v>89</v>
      </c>
      <c r="AV1420" s="14" t="s">
        <v>89</v>
      </c>
      <c r="AW1420" s="14" t="s">
        <v>29</v>
      </c>
      <c r="AX1420" s="14" t="s">
        <v>82</v>
      </c>
      <c r="AY1420" s="193" t="s">
        <v>258</v>
      </c>
    </row>
    <row r="1421" spans="1:65" s="2" customFormat="1" ht="48" customHeight="1">
      <c r="A1421" s="33"/>
      <c r="B1421" s="169"/>
      <c r="C1421" s="208" t="s">
        <v>2095</v>
      </c>
      <c r="D1421" s="208" t="s">
        <v>394</v>
      </c>
      <c r="E1421" s="209" t="s">
        <v>2096</v>
      </c>
      <c r="F1421" s="210" t="s">
        <v>2097</v>
      </c>
      <c r="G1421" s="211" t="s">
        <v>435</v>
      </c>
      <c r="H1421" s="212">
        <v>1</v>
      </c>
      <c r="I1421" s="213"/>
      <c r="J1421" s="212">
        <f>ROUND(I1421*H1421,3)</f>
        <v>0</v>
      </c>
      <c r="K1421" s="214"/>
      <c r="L1421" s="215"/>
      <c r="M1421" s="216" t="s">
        <v>1</v>
      </c>
      <c r="N1421" s="217" t="s">
        <v>40</v>
      </c>
      <c r="O1421" s="59"/>
      <c r="P1421" s="179">
        <f>O1421*H1421</f>
        <v>0</v>
      </c>
      <c r="Q1421" s="179">
        <v>2.5000000000000001E-2</v>
      </c>
      <c r="R1421" s="179">
        <f>Q1421*H1421</f>
        <v>2.5000000000000001E-2</v>
      </c>
      <c r="S1421" s="179">
        <v>0</v>
      </c>
      <c r="T1421" s="180">
        <f>S1421*H1421</f>
        <v>0</v>
      </c>
      <c r="U1421" s="33"/>
      <c r="V1421" s="33"/>
      <c r="W1421" s="33"/>
      <c r="X1421" s="33"/>
      <c r="Y1421" s="33"/>
      <c r="Z1421" s="33"/>
      <c r="AA1421" s="33"/>
      <c r="AB1421" s="33"/>
      <c r="AC1421" s="33"/>
      <c r="AD1421" s="33"/>
      <c r="AE1421" s="33"/>
      <c r="AR1421" s="181" t="s">
        <v>445</v>
      </c>
      <c r="AT1421" s="181" t="s">
        <v>394</v>
      </c>
      <c r="AU1421" s="181" t="s">
        <v>89</v>
      </c>
      <c r="AY1421" s="18" t="s">
        <v>258</v>
      </c>
      <c r="BE1421" s="182">
        <f>IF(N1421="základná",J1421,0)</f>
        <v>0</v>
      </c>
      <c r="BF1421" s="182">
        <f>IF(N1421="znížená",J1421,0)</f>
        <v>0</v>
      </c>
      <c r="BG1421" s="182">
        <f>IF(N1421="zákl. prenesená",J1421,0)</f>
        <v>0</v>
      </c>
      <c r="BH1421" s="182">
        <f>IF(N1421="zníž. prenesená",J1421,0)</f>
        <v>0</v>
      </c>
      <c r="BI1421" s="182">
        <f>IF(N1421="nulová",J1421,0)</f>
        <v>0</v>
      </c>
      <c r="BJ1421" s="18" t="s">
        <v>89</v>
      </c>
      <c r="BK1421" s="183">
        <f>ROUND(I1421*H1421,3)</f>
        <v>0</v>
      </c>
      <c r="BL1421" s="18" t="s">
        <v>351</v>
      </c>
      <c r="BM1421" s="181" t="s">
        <v>2098</v>
      </c>
    </row>
    <row r="1422" spans="1:65" s="14" customFormat="1" ht="11.25">
      <c r="B1422" s="192"/>
      <c r="D1422" s="185" t="s">
        <v>266</v>
      </c>
      <c r="E1422" s="193" t="s">
        <v>1</v>
      </c>
      <c r="F1422" s="194" t="s">
        <v>82</v>
      </c>
      <c r="H1422" s="195">
        <v>1</v>
      </c>
      <c r="I1422" s="196"/>
      <c r="L1422" s="192"/>
      <c r="M1422" s="197"/>
      <c r="N1422" s="198"/>
      <c r="O1422" s="198"/>
      <c r="P1422" s="198"/>
      <c r="Q1422" s="198"/>
      <c r="R1422" s="198"/>
      <c r="S1422" s="198"/>
      <c r="T1422" s="199"/>
      <c r="AT1422" s="193" t="s">
        <v>266</v>
      </c>
      <c r="AU1422" s="193" t="s">
        <v>89</v>
      </c>
      <c r="AV1422" s="14" t="s">
        <v>89</v>
      </c>
      <c r="AW1422" s="14" t="s">
        <v>29</v>
      </c>
      <c r="AX1422" s="14" t="s">
        <v>82</v>
      </c>
      <c r="AY1422" s="193" t="s">
        <v>258</v>
      </c>
    </row>
    <row r="1423" spans="1:65" s="2" customFormat="1" ht="48" customHeight="1">
      <c r="A1423" s="33"/>
      <c r="B1423" s="169"/>
      <c r="C1423" s="208" t="s">
        <v>2099</v>
      </c>
      <c r="D1423" s="208" t="s">
        <v>394</v>
      </c>
      <c r="E1423" s="209" t="s">
        <v>2100</v>
      </c>
      <c r="F1423" s="210" t="s">
        <v>2101</v>
      </c>
      <c r="G1423" s="211" t="s">
        <v>435</v>
      </c>
      <c r="H1423" s="212">
        <v>6</v>
      </c>
      <c r="I1423" s="213"/>
      <c r="J1423" s="212">
        <f>ROUND(I1423*H1423,3)</f>
        <v>0</v>
      </c>
      <c r="K1423" s="214"/>
      <c r="L1423" s="215"/>
      <c r="M1423" s="216" t="s">
        <v>1</v>
      </c>
      <c r="N1423" s="217" t="s">
        <v>40</v>
      </c>
      <c r="O1423" s="59"/>
      <c r="P1423" s="179">
        <f>O1423*H1423</f>
        <v>0</v>
      </c>
      <c r="Q1423" s="179">
        <v>2.5000000000000001E-2</v>
      </c>
      <c r="R1423" s="179">
        <f>Q1423*H1423</f>
        <v>0.15000000000000002</v>
      </c>
      <c r="S1423" s="179">
        <v>0</v>
      </c>
      <c r="T1423" s="180">
        <f>S1423*H1423</f>
        <v>0</v>
      </c>
      <c r="U1423" s="33"/>
      <c r="V1423" s="33"/>
      <c r="W1423" s="33"/>
      <c r="X1423" s="33"/>
      <c r="Y1423" s="33"/>
      <c r="Z1423" s="33"/>
      <c r="AA1423" s="33"/>
      <c r="AB1423" s="33"/>
      <c r="AC1423" s="33"/>
      <c r="AD1423" s="33"/>
      <c r="AE1423" s="33"/>
      <c r="AR1423" s="181" t="s">
        <v>445</v>
      </c>
      <c r="AT1423" s="181" t="s">
        <v>394</v>
      </c>
      <c r="AU1423" s="181" t="s">
        <v>89</v>
      </c>
      <c r="AY1423" s="18" t="s">
        <v>258</v>
      </c>
      <c r="BE1423" s="182">
        <f>IF(N1423="základná",J1423,0)</f>
        <v>0</v>
      </c>
      <c r="BF1423" s="182">
        <f>IF(N1423="znížená",J1423,0)</f>
        <v>0</v>
      </c>
      <c r="BG1423" s="182">
        <f>IF(N1423="zákl. prenesená",J1423,0)</f>
        <v>0</v>
      </c>
      <c r="BH1423" s="182">
        <f>IF(N1423="zníž. prenesená",J1423,0)</f>
        <v>0</v>
      </c>
      <c r="BI1423" s="182">
        <f>IF(N1423="nulová",J1423,0)</f>
        <v>0</v>
      </c>
      <c r="BJ1423" s="18" t="s">
        <v>89</v>
      </c>
      <c r="BK1423" s="183">
        <f>ROUND(I1423*H1423,3)</f>
        <v>0</v>
      </c>
      <c r="BL1423" s="18" t="s">
        <v>351</v>
      </c>
      <c r="BM1423" s="181" t="s">
        <v>2102</v>
      </c>
    </row>
    <row r="1424" spans="1:65" s="14" customFormat="1" ht="11.25">
      <c r="B1424" s="192"/>
      <c r="D1424" s="185" t="s">
        <v>266</v>
      </c>
      <c r="E1424" s="193" t="s">
        <v>1</v>
      </c>
      <c r="F1424" s="194" t="s">
        <v>2103</v>
      </c>
      <c r="H1424" s="195">
        <v>6</v>
      </c>
      <c r="I1424" s="196"/>
      <c r="L1424" s="192"/>
      <c r="M1424" s="197"/>
      <c r="N1424" s="198"/>
      <c r="O1424" s="198"/>
      <c r="P1424" s="198"/>
      <c r="Q1424" s="198"/>
      <c r="R1424" s="198"/>
      <c r="S1424" s="198"/>
      <c r="T1424" s="199"/>
      <c r="AT1424" s="193" t="s">
        <v>266</v>
      </c>
      <c r="AU1424" s="193" t="s">
        <v>89</v>
      </c>
      <c r="AV1424" s="14" t="s">
        <v>89</v>
      </c>
      <c r="AW1424" s="14" t="s">
        <v>29</v>
      </c>
      <c r="AX1424" s="14" t="s">
        <v>82</v>
      </c>
      <c r="AY1424" s="193" t="s">
        <v>258</v>
      </c>
    </row>
    <row r="1425" spans="1:65" s="2" customFormat="1" ht="48" customHeight="1">
      <c r="A1425" s="33"/>
      <c r="B1425" s="169"/>
      <c r="C1425" s="208" t="s">
        <v>2104</v>
      </c>
      <c r="D1425" s="208" t="s">
        <v>394</v>
      </c>
      <c r="E1425" s="209" t="s">
        <v>2105</v>
      </c>
      <c r="F1425" s="210" t="s">
        <v>2106</v>
      </c>
      <c r="G1425" s="211" t="s">
        <v>435</v>
      </c>
      <c r="H1425" s="212">
        <v>4</v>
      </c>
      <c r="I1425" s="213"/>
      <c r="J1425" s="212">
        <f>ROUND(I1425*H1425,3)</f>
        <v>0</v>
      </c>
      <c r="K1425" s="214"/>
      <c r="L1425" s="215"/>
      <c r="M1425" s="216" t="s">
        <v>1</v>
      </c>
      <c r="N1425" s="217" t="s">
        <v>40</v>
      </c>
      <c r="O1425" s="59"/>
      <c r="P1425" s="179">
        <f>O1425*H1425</f>
        <v>0</v>
      </c>
      <c r="Q1425" s="179">
        <v>2.5000000000000001E-2</v>
      </c>
      <c r="R1425" s="179">
        <f>Q1425*H1425</f>
        <v>0.1</v>
      </c>
      <c r="S1425" s="179">
        <v>0</v>
      </c>
      <c r="T1425" s="180">
        <f>S1425*H1425</f>
        <v>0</v>
      </c>
      <c r="U1425" s="33"/>
      <c r="V1425" s="33"/>
      <c r="W1425" s="33"/>
      <c r="X1425" s="33"/>
      <c r="Y1425" s="33"/>
      <c r="Z1425" s="33"/>
      <c r="AA1425" s="33"/>
      <c r="AB1425" s="33"/>
      <c r="AC1425" s="33"/>
      <c r="AD1425" s="33"/>
      <c r="AE1425" s="33"/>
      <c r="AR1425" s="181" t="s">
        <v>445</v>
      </c>
      <c r="AT1425" s="181" t="s">
        <v>394</v>
      </c>
      <c r="AU1425" s="181" t="s">
        <v>89</v>
      </c>
      <c r="AY1425" s="18" t="s">
        <v>258</v>
      </c>
      <c r="BE1425" s="182">
        <f>IF(N1425="základná",J1425,0)</f>
        <v>0</v>
      </c>
      <c r="BF1425" s="182">
        <f>IF(N1425="znížená",J1425,0)</f>
        <v>0</v>
      </c>
      <c r="BG1425" s="182">
        <f>IF(N1425="zákl. prenesená",J1425,0)</f>
        <v>0</v>
      </c>
      <c r="BH1425" s="182">
        <f>IF(N1425="zníž. prenesená",J1425,0)</f>
        <v>0</v>
      </c>
      <c r="BI1425" s="182">
        <f>IF(N1425="nulová",J1425,0)</f>
        <v>0</v>
      </c>
      <c r="BJ1425" s="18" t="s">
        <v>89</v>
      </c>
      <c r="BK1425" s="183">
        <f>ROUND(I1425*H1425,3)</f>
        <v>0</v>
      </c>
      <c r="BL1425" s="18" t="s">
        <v>351</v>
      </c>
      <c r="BM1425" s="181" t="s">
        <v>2107</v>
      </c>
    </row>
    <row r="1426" spans="1:65" s="14" customFormat="1" ht="11.25">
      <c r="B1426" s="192"/>
      <c r="D1426" s="185" t="s">
        <v>266</v>
      </c>
      <c r="E1426" s="193" t="s">
        <v>1</v>
      </c>
      <c r="F1426" s="194" t="s">
        <v>264</v>
      </c>
      <c r="H1426" s="195">
        <v>4</v>
      </c>
      <c r="I1426" s="196"/>
      <c r="L1426" s="192"/>
      <c r="M1426" s="197"/>
      <c r="N1426" s="198"/>
      <c r="O1426" s="198"/>
      <c r="P1426" s="198"/>
      <c r="Q1426" s="198"/>
      <c r="R1426" s="198"/>
      <c r="S1426" s="198"/>
      <c r="T1426" s="199"/>
      <c r="AT1426" s="193" t="s">
        <v>266</v>
      </c>
      <c r="AU1426" s="193" t="s">
        <v>89</v>
      </c>
      <c r="AV1426" s="14" t="s">
        <v>89</v>
      </c>
      <c r="AW1426" s="14" t="s">
        <v>29</v>
      </c>
      <c r="AX1426" s="14" t="s">
        <v>82</v>
      </c>
      <c r="AY1426" s="193" t="s">
        <v>258</v>
      </c>
    </row>
    <row r="1427" spans="1:65" s="2" customFormat="1" ht="48" customHeight="1">
      <c r="A1427" s="33"/>
      <c r="B1427" s="169"/>
      <c r="C1427" s="208" t="s">
        <v>2108</v>
      </c>
      <c r="D1427" s="208" t="s">
        <v>394</v>
      </c>
      <c r="E1427" s="209" t="s">
        <v>2109</v>
      </c>
      <c r="F1427" s="210" t="s">
        <v>2110</v>
      </c>
      <c r="G1427" s="211" t="s">
        <v>435</v>
      </c>
      <c r="H1427" s="212">
        <v>1</v>
      </c>
      <c r="I1427" s="213"/>
      <c r="J1427" s="212">
        <f>ROUND(I1427*H1427,3)</f>
        <v>0</v>
      </c>
      <c r="K1427" s="214"/>
      <c r="L1427" s="215"/>
      <c r="M1427" s="216" t="s">
        <v>1</v>
      </c>
      <c r="N1427" s="217" t="s">
        <v>40</v>
      </c>
      <c r="O1427" s="59"/>
      <c r="P1427" s="179">
        <f>O1427*H1427</f>
        <v>0</v>
      </c>
      <c r="Q1427" s="179">
        <v>2.5000000000000001E-2</v>
      </c>
      <c r="R1427" s="179">
        <f>Q1427*H1427</f>
        <v>2.5000000000000001E-2</v>
      </c>
      <c r="S1427" s="179">
        <v>0</v>
      </c>
      <c r="T1427" s="180">
        <f>S1427*H1427</f>
        <v>0</v>
      </c>
      <c r="U1427" s="33"/>
      <c r="V1427" s="33"/>
      <c r="W1427" s="33"/>
      <c r="X1427" s="33"/>
      <c r="Y1427" s="33"/>
      <c r="Z1427" s="33"/>
      <c r="AA1427" s="33"/>
      <c r="AB1427" s="33"/>
      <c r="AC1427" s="33"/>
      <c r="AD1427" s="33"/>
      <c r="AE1427" s="33"/>
      <c r="AR1427" s="181" t="s">
        <v>445</v>
      </c>
      <c r="AT1427" s="181" t="s">
        <v>394</v>
      </c>
      <c r="AU1427" s="181" t="s">
        <v>89</v>
      </c>
      <c r="AY1427" s="18" t="s">
        <v>258</v>
      </c>
      <c r="BE1427" s="182">
        <f>IF(N1427="základná",J1427,0)</f>
        <v>0</v>
      </c>
      <c r="BF1427" s="182">
        <f>IF(N1427="znížená",J1427,0)</f>
        <v>0</v>
      </c>
      <c r="BG1427" s="182">
        <f>IF(N1427="zákl. prenesená",J1427,0)</f>
        <v>0</v>
      </c>
      <c r="BH1427" s="182">
        <f>IF(N1427="zníž. prenesená",J1427,0)</f>
        <v>0</v>
      </c>
      <c r="BI1427" s="182">
        <f>IF(N1427="nulová",J1427,0)</f>
        <v>0</v>
      </c>
      <c r="BJ1427" s="18" t="s">
        <v>89</v>
      </c>
      <c r="BK1427" s="183">
        <f>ROUND(I1427*H1427,3)</f>
        <v>0</v>
      </c>
      <c r="BL1427" s="18" t="s">
        <v>351</v>
      </c>
      <c r="BM1427" s="181" t="s">
        <v>2111</v>
      </c>
    </row>
    <row r="1428" spans="1:65" s="14" customFormat="1" ht="11.25">
      <c r="B1428" s="192"/>
      <c r="D1428" s="185" t="s">
        <v>266</v>
      </c>
      <c r="E1428" s="193" t="s">
        <v>1</v>
      </c>
      <c r="F1428" s="194" t="s">
        <v>82</v>
      </c>
      <c r="H1428" s="195">
        <v>1</v>
      </c>
      <c r="I1428" s="196"/>
      <c r="L1428" s="192"/>
      <c r="M1428" s="197"/>
      <c r="N1428" s="198"/>
      <c r="O1428" s="198"/>
      <c r="P1428" s="198"/>
      <c r="Q1428" s="198"/>
      <c r="R1428" s="198"/>
      <c r="S1428" s="198"/>
      <c r="T1428" s="199"/>
      <c r="AT1428" s="193" t="s">
        <v>266</v>
      </c>
      <c r="AU1428" s="193" t="s">
        <v>89</v>
      </c>
      <c r="AV1428" s="14" t="s">
        <v>89</v>
      </c>
      <c r="AW1428" s="14" t="s">
        <v>29</v>
      </c>
      <c r="AX1428" s="14" t="s">
        <v>82</v>
      </c>
      <c r="AY1428" s="193" t="s">
        <v>258</v>
      </c>
    </row>
    <row r="1429" spans="1:65" s="2" customFormat="1" ht="48" customHeight="1">
      <c r="A1429" s="33"/>
      <c r="B1429" s="169"/>
      <c r="C1429" s="208" t="s">
        <v>2112</v>
      </c>
      <c r="D1429" s="208" t="s">
        <v>394</v>
      </c>
      <c r="E1429" s="209" t="s">
        <v>2113</v>
      </c>
      <c r="F1429" s="210" t="s">
        <v>2114</v>
      </c>
      <c r="G1429" s="211" t="s">
        <v>435</v>
      </c>
      <c r="H1429" s="212">
        <v>1</v>
      </c>
      <c r="I1429" s="213"/>
      <c r="J1429" s="212">
        <f>ROUND(I1429*H1429,3)</f>
        <v>0</v>
      </c>
      <c r="K1429" s="214"/>
      <c r="L1429" s="215"/>
      <c r="M1429" s="216" t="s">
        <v>1</v>
      </c>
      <c r="N1429" s="217" t="s">
        <v>40</v>
      </c>
      <c r="O1429" s="59"/>
      <c r="P1429" s="179">
        <f>O1429*H1429</f>
        <v>0</v>
      </c>
      <c r="Q1429" s="179">
        <v>2.5000000000000001E-2</v>
      </c>
      <c r="R1429" s="179">
        <f>Q1429*H1429</f>
        <v>2.5000000000000001E-2</v>
      </c>
      <c r="S1429" s="179">
        <v>0</v>
      </c>
      <c r="T1429" s="180">
        <f>S1429*H1429</f>
        <v>0</v>
      </c>
      <c r="U1429" s="33"/>
      <c r="V1429" s="33"/>
      <c r="W1429" s="33"/>
      <c r="X1429" s="33"/>
      <c r="Y1429" s="33"/>
      <c r="Z1429" s="33"/>
      <c r="AA1429" s="33"/>
      <c r="AB1429" s="33"/>
      <c r="AC1429" s="33"/>
      <c r="AD1429" s="33"/>
      <c r="AE1429" s="33"/>
      <c r="AR1429" s="181" t="s">
        <v>445</v>
      </c>
      <c r="AT1429" s="181" t="s">
        <v>394</v>
      </c>
      <c r="AU1429" s="181" t="s">
        <v>89</v>
      </c>
      <c r="AY1429" s="18" t="s">
        <v>258</v>
      </c>
      <c r="BE1429" s="182">
        <f>IF(N1429="základná",J1429,0)</f>
        <v>0</v>
      </c>
      <c r="BF1429" s="182">
        <f>IF(N1429="znížená",J1429,0)</f>
        <v>0</v>
      </c>
      <c r="BG1429" s="182">
        <f>IF(N1429="zákl. prenesená",J1429,0)</f>
        <v>0</v>
      </c>
      <c r="BH1429" s="182">
        <f>IF(N1429="zníž. prenesená",J1429,0)</f>
        <v>0</v>
      </c>
      <c r="BI1429" s="182">
        <f>IF(N1429="nulová",J1429,0)</f>
        <v>0</v>
      </c>
      <c r="BJ1429" s="18" t="s">
        <v>89</v>
      </c>
      <c r="BK1429" s="183">
        <f>ROUND(I1429*H1429,3)</f>
        <v>0</v>
      </c>
      <c r="BL1429" s="18" t="s">
        <v>351</v>
      </c>
      <c r="BM1429" s="181" t="s">
        <v>2115</v>
      </c>
    </row>
    <row r="1430" spans="1:65" s="14" customFormat="1" ht="11.25">
      <c r="B1430" s="192"/>
      <c r="D1430" s="185" t="s">
        <v>266</v>
      </c>
      <c r="E1430" s="193" t="s">
        <v>1</v>
      </c>
      <c r="F1430" s="194" t="s">
        <v>82</v>
      </c>
      <c r="H1430" s="195">
        <v>1</v>
      </c>
      <c r="I1430" s="196"/>
      <c r="L1430" s="192"/>
      <c r="M1430" s="197"/>
      <c r="N1430" s="198"/>
      <c r="O1430" s="198"/>
      <c r="P1430" s="198"/>
      <c r="Q1430" s="198"/>
      <c r="R1430" s="198"/>
      <c r="S1430" s="198"/>
      <c r="T1430" s="199"/>
      <c r="AT1430" s="193" t="s">
        <v>266</v>
      </c>
      <c r="AU1430" s="193" t="s">
        <v>89</v>
      </c>
      <c r="AV1430" s="14" t="s">
        <v>89</v>
      </c>
      <c r="AW1430" s="14" t="s">
        <v>29</v>
      </c>
      <c r="AX1430" s="14" t="s">
        <v>82</v>
      </c>
      <c r="AY1430" s="193" t="s">
        <v>258</v>
      </c>
    </row>
    <row r="1431" spans="1:65" s="2" customFormat="1" ht="16.5" customHeight="1">
      <c r="A1431" s="33"/>
      <c r="B1431" s="169"/>
      <c r="C1431" s="170" t="s">
        <v>2116</v>
      </c>
      <c r="D1431" s="170" t="s">
        <v>260</v>
      </c>
      <c r="E1431" s="171" t="s">
        <v>2117</v>
      </c>
      <c r="F1431" s="172" t="s">
        <v>2118</v>
      </c>
      <c r="G1431" s="173" t="s">
        <v>435</v>
      </c>
      <c r="H1431" s="174">
        <v>1</v>
      </c>
      <c r="I1431" s="175"/>
      <c r="J1431" s="174">
        <f>ROUND(I1431*H1431,3)</f>
        <v>0</v>
      </c>
      <c r="K1431" s="176"/>
      <c r="L1431" s="34"/>
      <c r="M1431" s="177" t="s">
        <v>1</v>
      </c>
      <c r="N1431" s="178" t="s">
        <v>40</v>
      </c>
      <c r="O1431" s="59"/>
      <c r="P1431" s="179">
        <f>O1431*H1431</f>
        <v>0</v>
      </c>
      <c r="Q1431" s="179">
        <v>8.4999999999999995E-4</v>
      </c>
      <c r="R1431" s="179">
        <f>Q1431*H1431</f>
        <v>8.4999999999999995E-4</v>
      </c>
      <c r="S1431" s="179">
        <v>0</v>
      </c>
      <c r="T1431" s="180">
        <f>S1431*H1431</f>
        <v>0</v>
      </c>
      <c r="U1431" s="33"/>
      <c r="V1431" s="33"/>
      <c r="W1431" s="33"/>
      <c r="X1431" s="33"/>
      <c r="Y1431" s="33"/>
      <c r="Z1431" s="33"/>
      <c r="AA1431" s="33"/>
      <c r="AB1431" s="33"/>
      <c r="AC1431" s="33"/>
      <c r="AD1431" s="33"/>
      <c r="AE1431" s="33"/>
      <c r="AR1431" s="181" t="s">
        <v>351</v>
      </c>
      <c r="AT1431" s="181" t="s">
        <v>260</v>
      </c>
      <c r="AU1431" s="181" t="s">
        <v>89</v>
      </c>
      <c r="AY1431" s="18" t="s">
        <v>258</v>
      </c>
      <c r="BE1431" s="182">
        <f>IF(N1431="základná",J1431,0)</f>
        <v>0</v>
      </c>
      <c r="BF1431" s="182">
        <f>IF(N1431="znížená",J1431,0)</f>
        <v>0</v>
      </c>
      <c r="BG1431" s="182">
        <f>IF(N1431="zákl. prenesená",J1431,0)</f>
        <v>0</v>
      </c>
      <c r="BH1431" s="182">
        <f>IF(N1431="zníž. prenesená",J1431,0)</f>
        <v>0</v>
      </c>
      <c r="BI1431" s="182">
        <f>IF(N1431="nulová",J1431,0)</f>
        <v>0</v>
      </c>
      <c r="BJ1431" s="18" t="s">
        <v>89</v>
      </c>
      <c r="BK1431" s="183">
        <f>ROUND(I1431*H1431,3)</f>
        <v>0</v>
      </c>
      <c r="BL1431" s="18" t="s">
        <v>351</v>
      </c>
      <c r="BM1431" s="181" t="s">
        <v>2119</v>
      </c>
    </row>
    <row r="1432" spans="1:65" s="14" customFormat="1" ht="11.25">
      <c r="B1432" s="192"/>
      <c r="D1432" s="185" t="s">
        <v>266</v>
      </c>
      <c r="E1432" s="193" t="s">
        <v>1</v>
      </c>
      <c r="F1432" s="194" t="s">
        <v>2085</v>
      </c>
      <c r="H1432" s="195">
        <v>1</v>
      </c>
      <c r="I1432" s="196"/>
      <c r="L1432" s="192"/>
      <c r="M1432" s="197"/>
      <c r="N1432" s="198"/>
      <c r="O1432" s="198"/>
      <c r="P1432" s="198"/>
      <c r="Q1432" s="198"/>
      <c r="R1432" s="198"/>
      <c r="S1432" s="198"/>
      <c r="T1432" s="199"/>
      <c r="AT1432" s="193" t="s">
        <v>266</v>
      </c>
      <c r="AU1432" s="193" t="s">
        <v>89</v>
      </c>
      <c r="AV1432" s="14" t="s">
        <v>89</v>
      </c>
      <c r="AW1432" s="14" t="s">
        <v>29</v>
      </c>
      <c r="AX1432" s="14" t="s">
        <v>82</v>
      </c>
      <c r="AY1432" s="193" t="s">
        <v>258</v>
      </c>
    </row>
    <row r="1433" spans="1:65" s="13" customFormat="1" ht="11.25">
      <c r="B1433" s="184"/>
      <c r="D1433" s="185" t="s">
        <v>266</v>
      </c>
      <c r="E1433" s="186" t="s">
        <v>1</v>
      </c>
      <c r="F1433" s="187" t="s">
        <v>2120</v>
      </c>
      <c r="H1433" s="186" t="s">
        <v>1</v>
      </c>
      <c r="I1433" s="188"/>
      <c r="L1433" s="184"/>
      <c r="M1433" s="189"/>
      <c r="N1433" s="190"/>
      <c r="O1433" s="190"/>
      <c r="P1433" s="190"/>
      <c r="Q1433" s="190"/>
      <c r="R1433" s="190"/>
      <c r="S1433" s="190"/>
      <c r="T1433" s="191"/>
      <c r="AT1433" s="186" t="s">
        <v>266</v>
      </c>
      <c r="AU1433" s="186" t="s">
        <v>89</v>
      </c>
      <c r="AV1433" s="13" t="s">
        <v>82</v>
      </c>
      <c r="AW1433" s="13" t="s">
        <v>29</v>
      </c>
      <c r="AX1433" s="13" t="s">
        <v>74</v>
      </c>
      <c r="AY1433" s="186" t="s">
        <v>258</v>
      </c>
    </row>
    <row r="1434" spans="1:65" s="2" customFormat="1" ht="16.5" customHeight="1">
      <c r="A1434" s="33"/>
      <c r="B1434" s="169"/>
      <c r="C1434" s="170" t="s">
        <v>2121</v>
      </c>
      <c r="D1434" s="170" t="s">
        <v>260</v>
      </c>
      <c r="E1434" s="171" t="s">
        <v>2122</v>
      </c>
      <c r="F1434" s="172" t="s">
        <v>2123</v>
      </c>
      <c r="G1434" s="173" t="s">
        <v>435</v>
      </c>
      <c r="H1434" s="174">
        <v>1</v>
      </c>
      <c r="I1434" s="175"/>
      <c r="J1434" s="174">
        <f>ROUND(I1434*H1434,3)</f>
        <v>0</v>
      </c>
      <c r="K1434" s="176"/>
      <c r="L1434" s="34"/>
      <c r="M1434" s="177" t="s">
        <v>1</v>
      </c>
      <c r="N1434" s="178" t="s">
        <v>40</v>
      </c>
      <c r="O1434" s="59"/>
      <c r="P1434" s="179">
        <f>O1434*H1434</f>
        <v>0</v>
      </c>
      <c r="Q1434" s="179">
        <v>4.4999999999999999E-4</v>
      </c>
      <c r="R1434" s="179">
        <f>Q1434*H1434</f>
        <v>4.4999999999999999E-4</v>
      </c>
      <c r="S1434" s="179">
        <v>0</v>
      </c>
      <c r="T1434" s="180">
        <f>S1434*H1434</f>
        <v>0</v>
      </c>
      <c r="U1434" s="33"/>
      <c r="V1434" s="33"/>
      <c r="W1434" s="33"/>
      <c r="X1434" s="33"/>
      <c r="Y1434" s="33"/>
      <c r="Z1434" s="33"/>
      <c r="AA1434" s="33"/>
      <c r="AB1434" s="33"/>
      <c r="AC1434" s="33"/>
      <c r="AD1434" s="33"/>
      <c r="AE1434" s="33"/>
      <c r="AR1434" s="181" t="s">
        <v>351</v>
      </c>
      <c r="AT1434" s="181" t="s">
        <v>260</v>
      </c>
      <c r="AU1434" s="181" t="s">
        <v>89</v>
      </c>
      <c r="AY1434" s="18" t="s">
        <v>258</v>
      </c>
      <c r="BE1434" s="182">
        <f>IF(N1434="základná",J1434,0)</f>
        <v>0</v>
      </c>
      <c r="BF1434" s="182">
        <f>IF(N1434="znížená",J1434,0)</f>
        <v>0</v>
      </c>
      <c r="BG1434" s="182">
        <f>IF(N1434="zákl. prenesená",J1434,0)</f>
        <v>0</v>
      </c>
      <c r="BH1434" s="182">
        <f>IF(N1434="zníž. prenesená",J1434,0)</f>
        <v>0</v>
      </c>
      <c r="BI1434" s="182">
        <f>IF(N1434="nulová",J1434,0)</f>
        <v>0</v>
      </c>
      <c r="BJ1434" s="18" t="s">
        <v>89</v>
      </c>
      <c r="BK1434" s="183">
        <f>ROUND(I1434*H1434,3)</f>
        <v>0</v>
      </c>
      <c r="BL1434" s="18" t="s">
        <v>351</v>
      </c>
      <c r="BM1434" s="181" t="s">
        <v>2124</v>
      </c>
    </row>
    <row r="1435" spans="1:65" s="14" customFormat="1" ht="11.25">
      <c r="B1435" s="192"/>
      <c r="D1435" s="185" t="s">
        <v>266</v>
      </c>
      <c r="E1435" s="193" t="s">
        <v>1</v>
      </c>
      <c r="F1435" s="194" t="s">
        <v>2086</v>
      </c>
      <c r="H1435" s="195">
        <v>1</v>
      </c>
      <c r="I1435" s="196"/>
      <c r="L1435" s="192"/>
      <c r="M1435" s="197"/>
      <c r="N1435" s="198"/>
      <c r="O1435" s="198"/>
      <c r="P1435" s="198"/>
      <c r="Q1435" s="198"/>
      <c r="R1435" s="198"/>
      <c r="S1435" s="198"/>
      <c r="T1435" s="199"/>
      <c r="AT1435" s="193" t="s">
        <v>266</v>
      </c>
      <c r="AU1435" s="193" t="s">
        <v>89</v>
      </c>
      <c r="AV1435" s="14" t="s">
        <v>89</v>
      </c>
      <c r="AW1435" s="14" t="s">
        <v>29</v>
      </c>
      <c r="AX1435" s="14" t="s">
        <v>82</v>
      </c>
      <c r="AY1435" s="193" t="s">
        <v>258</v>
      </c>
    </row>
    <row r="1436" spans="1:65" s="13" customFormat="1" ht="11.25">
      <c r="B1436" s="184"/>
      <c r="D1436" s="185" t="s">
        <v>266</v>
      </c>
      <c r="E1436" s="186" t="s">
        <v>1</v>
      </c>
      <c r="F1436" s="187" t="s">
        <v>2120</v>
      </c>
      <c r="H1436" s="186" t="s">
        <v>1</v>
      </c>
      <c r="I1436" s="188"/>
      <c r="L1436" s="184"/>
      <c r="M1436" s="189"/>
      <c r="N1436" s="190"/>
      <c r="O1436" s="190"/>
      <c r="P1436" s="190"/>
      <c r="Q1436" s="190"/>
      <c r="R1436" s="190"/>
      <c r="S1436" s="190"/>
      <c r="T1436" s="191"/>
      <c r="AT1436" s="186" t="s">
        <v>266</v>
      </c>
      <c r="AU1436" s="186" t="s">
        <v>89</v>
      </c>
      <c r="AV1436" s="13" t="s">
        <v>82</v>
      </c>
      <c r="AW1436" s="13" t="s">
        <v>29</v>
      </c>
      <c r="AX1436" s="13" t="s">
        <v>74</v>
      </c>
      <c r="AY1436" s="186" t="s">
        <v>258</v>
      </c>
    </row>
    <row r="1437" spans="1:65" s="2" customFormat="1" ht="24" customHeight="1">
      <c r="A1437" s="33"/>
      <c r="B1437" s="169"/>
      <c r="C1437" s="170" t="s">
        <v>2125</v>
      </c>
      <c r="D1437" s="170" t="s">
        <v>260</v>
      </c>
      <c r="E1437" s="171" t="s">
        <v>2126</v>
      </c>
      <c r="F1437" s="172" t="s">
        <v>2127</v>
      </c>
      <c r="G1437" s="173" t="s">
        <v>1511</v>
      </c>
      <c r="H1437" s="175"/>
      <c r="I1437" s="175"/>
      <c r="J1437" s="174">
        <f>ROUND(I1437*H1437,3)</f>
        <v>0</v>
      </c>
      <c r="K1437" s="176"/>
      <c r="L1437" s="34"/>
      <c r="M1437" s="177" t="s">
        <v>1</v>
      </c>
      <c r="N1437" s="178" t="s">
        <v>40</v>
      </c>
      <c r="O1437" s="59"/>
      <c r="P1437" s="179">
        <f>O1437*H1437</f>
        <v>0</v>
      </c>
      <c r="Q1437" s="179">
        <v>0</v>
      </c>
      <c r="R1437" s="179">
        <f>Q1437*H1437</f>
        <v>0</v>
      </c>
      <c r="S1437" s="179">
        <v>0</v>
      </c>
      <c r="T1437" s="180">
        <f>S1437*H1437</f>
        <v>0</v>
      </c>
      <c r="U1437" s="33"/>
      <c r="V1437" s="33"/>
      <c r="W1437" s="33"/>
      <c r="X1437" s="33"/>
      <c r="Y1437" s="33"/>
      <c r="Z1437" s="33"/>
      <c r="AA1437" s="33"/>
      <c r="AB1437" s="33"/>
      <c r="AC1437" s="33"/>
      <c r="AD1437" s="33"/>
      <c r="AE1437" s="33"/>
      <c r="AR1437" s="181" t="s">
        <v>351</v>
      </c>
      <c r="AT1437" s="181" t="s">
        <v>260</v>
      </c>
      <c r="AU1437" s="181" t="s">
        <v>89</v>
      </c>
      <c r="AY1437" s="18" t="s">
        <v>258</v>
      </c>
      <c r="BE1437" s="182">
        <f>IF(N1437="základná",J1437,0)</f>
        <v>0</v>
      </c>
      <c r="BF1437" s="182">
        <f>IF(N1437="znížená",J1437,0)</f>
        <v>0</v>
      </c>
      <c r="BG1437" s="182">
        <f>IF(N1437="zákl. prenesená",J1437,0)</f>
        <v>0</v>
      </c>
      <c r="BH1437" s="182">
        <f>IF(N1437="zníž. prenesená",J1437,0)</f>
        <v>0</v>
      </c>
      <c r="BI1437" s="182">
        <f>IF(N1437="nulová",J1437,0)</f>
        <v>0</v>
      </c>
      <c r="BJ1437" s="18" t="s">
        <v>89</v>
      </c>
      <c r="BK1437" s="183">
        <f>ROUND(I1437*H1437,3)</f>
        <v>0</v>
      </c>
      <c r="BL1437" s="18" t="s">
        <v>351</v>
      </c>
      <c r="BM1437" s="181" t="s">
        <v>2128</v>
      </c>
    </row>
    <row r="1438" spans="1:65" s="12" customFormat="1" ht="22.9" customHeight="1">
      <c r="B1438" s="156"/>
      <c r="D1438" s="157" t="s">
        <v>73</v>
      </c>
      <c r="E1438" s="167" t="s">
        <v>2129</v>
      </c>
      <c r="F1438" s="167" t="s">
        <v>2130</v>
      </c>
      <c r="I1438" s="159"/>
      <c r="J1438" s="168">
        <f>BK1438</f>
        <v>0</v>
      </c>
      <c r="L1438" s="156"/>
      <c r="M1438" s="161"/>
      <c r="N1438" s="162"/>
      <c r="O1438" s="162"/>
      <c r="P1438" s="163">
        <f>SUM(P1439:P1482)</f>
        <v>0</v>
      </c>
      <c r="Q1438" s="162"/>
      <c r="R1438" s="163">
        <f>SUM(R1439:R1482)</f>
        <v>0.15017091999999999</v>
      </c>
      <c r="S1438" s="162"/>
      <c r="T1438" s="164">
        <f>SUM(T1439:T1482)</f>
        <v>0.432</v>
      </c>
      <c r="AR1438" s="157" t="s">
        <v>89</v>
      </c>
      <c r="AT1438" s="165" t="s">
        <v>73</v>
      </c>
      <c r="AU1438" s="165" t="s">
        <v>82</v>
      </c>
      <c r="AY1438" s="157" t="s">
        <v>258</v>
      </c>
      <c r="BK1438" s="166">
        <f>SUM(BK1439:BK1482)</f>
        <v>0</v>
      </c>
    </row>
    <row r="1439" spans="1:65" s="2" customFormat="1" ht="16.5" customHeight="1">
      <c r="A1439" s="33"/>
      <c r="B1439" s="169"/>
      <c r="C1439" s="170" t="s">
        <v>2131</v>
      </c>
      <c r="D1439" s="170" t="s">
        <v>260</v>
      </c>
      <c r="E1439" s="171" t="s">
        <v>2132</v>
      </c>
      <c r="F1439" s="172" t="s">
        <v>2133</v>
      </c>
      <c r="G1439" s="173" t="s">
        <v>2134</v>
      </c>
      <c r="H1439" s="174">
        <v>1</v>
      </c>
      <c r="I1439" s="175"/>
      <c r="J1439" s="174">
        <f>ROUND(I1439*H1439,3)</f>
        <v>0</v>
      </c>
      <c r="K1439" s="176"/>
      <c r="L1439" s="34"/>
      <c r="M1439" s="177" t="s">
        <v>1</v>
      </c>
      <c r="N1439" s="178" t="s">
        <v>40</v>
      </c>
      <c r="O1439" s="59"/>
      <c r="P1439" s="179">
        <f>O1439*H1439</f>
        <v>0</v>
      </c>
      <c r="Q1439" s="179">
        <v>8.0000000000000007E-5</v>
      </c>
      <c r="R1439" s="179">
        <f>Q1439*H1439</f>
        <v>8.0000000000000007E-5</v>
      </c>
      <c r="S1439" s="179">
        <v>0</v>
      </c>
      <c r="T1439" s="180">
        <f>S1439*H1439</f>
        <v>0</v>
      </c>
      <c r="U1439" s="33"/>
      <c r="V1439" s="33"/>
      <c r="W1439" s="33"/>
      <c r="X1439" s="33"/>
      <c r="Y1439" s="33"/>
      <c r="Z1439" s="33"/>
      <c r="AA1439" s="33"/>
      <c r="AB1439" s="33"/>
      <c r="AC1439" s="33"/>
      <c r="AD1439" s="33"/>
      <c r="AE1439" s="33"/>
      <c r="AR1439" s="181" t="s">
        <v>351</v>
      </c>
      <c r="AT1439" s="181" t="s">
        <v>260</v>
      </c>
      <c r="AU1439" s="181" t="s">
        <v>89</v>
      </c>
      <c r="AY1439" s="18" t="s">
        <v>258</v>
      </c>
      <c r="BE1439" s="182">
        <f>IF(N1439="základná",J1439,0)</f>
        <v>0</v>
      </c>
      <c r="BF1439" s="182">
        <f>IF(N1439="znížená",J1439,0)</f>
        <v>0</v>
      </c>
      <c r="BG1439" s="182">
        <f>IF(N1439="zákl. prenesená",J1439,0)</f>
        <v>0</v>
      </c>
      <c r="BH1439" s="182">
        <f>IF(N1439="zníž. prenesená",J1439,0)</f>
        <v>0</v>
      </c>
      <c r="BI1439" s="182">
        <f>IF(N1439="nulová",J1439,0)</f>
        <v>0</v>
      </c>
      <c r="BJ1439" s="18" t="s">
        <v>89</v>
      </c>
      <c r="BK1439" s="183">
        <f>ROUND(I1439*H1439,3)</f>
        <v>0</v>
      </c>
      <c r="BL1439" s="18" t="s">
        <v>351</v>
      </c>
      <c r="BM1439" s="181" t="s">
        <v>2135</v>
      </c>
    </row>
    <row r="1440" spans="1:65" s="13" customFormat="1" ht="11.25">
      <c r="B1440" s="184"/>
      <c r="D1440" s="185" t="s">
        <v>266</v>
      </c>
      <c r="E1440" s="186" t="s">
        <v>1</v>
      </c>
      <c r="F1440" s="187" t="s">
        <v>2136</v>
      </c>
      <c r="H1440" s="186" t="s">
        <v>1</v>
      </c>
      <c r="I1440" s="188"/>
      <c r="L1440" s="184"/>
      <c r="M1440" s="189"/>
      <c r="N1440" s="190"/>
      <c r="O1440" s="190"/>
      <c r="P1440" s="190"/>
      <c r="Q1440" s="190"/>
      <c r="R1440" s="190"/>
      <c r="S1440" s="190"/>
      <c r="T1440" s="191"/>
      <c r="AT1440" s="186" t="s">
        <v>266</v>
      </c>
      <c r="AU1440" s="186" t="s">
        <v>89</v>
      </c>
      <c r="AV1440" s="13" t="s">
        <v>82</v>
      </c>
      <c r="AW1440" s="13" t="s">
        <v>29</v>
      </c>
      <c r="AX1440" s="13" t="s">
        <v>74</v>
      </c>
      <c r="AY1440" s="186" t="s">
        <v>258</v>
      </c>
    </row>
    <row r="1441" spans="1:65" s="14" customFormat="1" ht="11.25">
      <c r="B1441" s="192"/>
      <c r="D1441" s="185" t="s">
        <v>266</v>
      </c>
      <c r="E1441" s="193" t="s">
        <v>1</v>
      </c>
      <c r="F1441" s="194" t="s">
        <v>82</v>
      </c>
      <c r="H1441" s="195">
        <v>1</v>
      </c>
      <c r="I1441" s="196"/>
      <c r="L1441" s="192"/>
      <c r="M1441" s="197"/>
      <c r="N1441" s="198"/>
      <c r="O1441" s="198"/>
      <c r="P1441" s="198"/>
      <c r="Q1441" s="198"/>
      <c r="R1441" s="198"/>
      <c r="S1441" s="198"/>
      <c r="T1441" s="199"/>
      <c r="AT1441" s="193" t="s">
        <v>266</v>
      </c>
      <c r="AU1441" s="193" t="s">
        <v>89</v>
      </c>
      <c r="AV1441" s="14" t="s">
        <v>89</v>
      </c>
      <c r="AW1441" s="14" t="s">
        <v>29</v>
      </c>
      <c r="AX1441" s="14" t="s">
        <v>82</v>
      </c>
      <c r="AY1441" s="193" t="s">
        <v>258</v>
      </c>
    </row>
    <row r="1442" spans="1:65" s="2" customFormat="1" ht="48" customHeight="1">
      <c r="A1442" s="33"/>
      <c r="B1442" s="169"/>
      <c r="C1442" s="208" t="s">
        <v>2137</v>
      </c>
      <c r="D1442" s="208" t="s">
        <v>394</v>
      </c>
      <c r="E1442" s="209" t="s">
        <v>2138</v>
      </c>
      <c r="F1442" s="210" t="s">
        <v>2139</v>
      </c>
      <c r="G1442" s="211" t="s">
        <v>435</v>
      </c>
      <c r="H1442" s="212">
        <v>1</v>
      </c>
      <c r="I1442" s="213"/>
      <c r="J1442" s="212">
        <f>ROUND(I1442*H1442,3)</f>
        <v>0</v>
      </c>
      <c r="K1442" s="214"/>
      <c r="L1442" s="215"/>
      <c r="M1442" s="216" t="s">
        <v>1</v>
      </c>
      <c r="N1442" s="217" t="s">
        <v>40</v>
      </c>
      <c r="O1442" s="59"/>
      <c r="P1442" s="179">
        <f>O1442*H1442</f>
        <v>0</v>
      </c>
      <c r="Q1442" s="179">
        <v>0</v>
      </c>
      <c r="R1442" s="179">
        <f>Q1442*H1442</f>
        <v>0</v>
      </c>
      <c r="S1442" s="179">
        <v>0</v>
      </c>
      <c r="T1442" s="180">
        <f>S1442*H1442</f>
        <v>0</v>
      </c>
      <c r="U1442" s="33"/>
      <c r="V1442" s="33"/>
      <c r="W1442" s="33"/>
      <c r="X1442" s="33"/>
      <c r="Y1442" s="33"/>
      <c r="Z1442" s="33"/>
      <c r="AA1442" s="33"/>
      <c r="AB1442" s="33"/>
      <c r="AC1442" s="33"/>
      <c r="AD1442" s="33"/>
      <c r="AE1442" s="33"/>
      <c r="AR1442" s="181" t="s">
        <v>445</v>
      </c>
      <c r="AT1442" s="181" t="s">
        <v>394</v>
      </c>
      <c r="AU1442" s="181" t="s">
        <v>89</v>
      </c>
      <c r="AY1442" s="18" t="s">
        <v>258</v>
      </c>
      <c r="BE1442" s="182">
        <f>IF(N1442="základná",J1442,0)</f>
        <v>0</v>
      </c>
      <c r="BF1442" s="182">
        <f>IF(N1442="znížená",J1442,0)</f>
        <v>0</v>
      </c>
      <c r="BG1442" s="182">
        <f>IF(N1442="zákl. prenesená",J1442,0)</f>
        <v>0</v>
      </c>
      <c r="BH1442" s="182">
        <f>IF(N1442="zníž. prenesená",J1442,0)</f>
        <v>0</v>
      </c>
      <c r="BI1442" s="182">
        <f>IF(N1442="nulová",J1442,0)</f>
        <v>0</v>
      </c>
      <c r="BJ1442" s="18" t="s">
        <v>89</v>
      </c>
      <c r="BK1442" s="183">
        <f>ROUND(I1442*H1442,3)</f>
        <v>0</v>
      </c>
      <c r="BL1442" s="18" t="s">
        <v>351</v>
      </c>
      <c r="BM1442" s="181" t="s">
        <v>2140</v>
      </c>
    </row>
    <row r="1443" spans="1:65" s="14" customFormat="1" ht="11.25">
      <c r="B1443" s="192"/>
      <c r="D1443" s="185" t="s">
        <v>266</v>
      </c>
      <c r="E1443" s="193" t="s">
        <v>1</v>
      </c>
      <c r="F1443" s="194" t="s">
        <v>82</v>
      </c>
      <c r="H1443" s="195">
        <v>1</v>
      </c>
      <c r="I1443" s="196"/>
      <c r="L1443" s="192"/>
      <c r="M1443" s="197"/>
      <c r="N1443" s="198"/>
      <c r="O1443" s="198"/>
      <c r="P1443" s="198"/>
      <c r="Q1443" s="198"/>
      <c r="R1443" s="198"/>
      <c r="S1443" s="198"/>
      <c r="T1443" s="199"/>
      <c r="AT1443" s="193" t="s">
        <v>266</v>
      </c>
      <c r="AU1443" s="193" t="s">
        <v>89</v>
      </c>
      <c r="AV1443" s="14" t="s">
        <v>89</v>
      </c>
      <c r="AW1443" s="14" t="s">
        <v>29</v>
      </c>
      <c r="AX1443" s="14" t="s">
        <v>82</v>
      </c>
      <c r="AY1443" s="193" t="s">
        <v>258</v>
      </c>
    </row>
    <row r="1444" spans="1:65" s="2" customFormat="1" ht="24" customHeight="1">
      <c r="A1444" s="33"/>
      <c r="B1444" s="169"/>
      <c r="C1444" s="170" t="s">
        <v>2141</v>
      </c>
      <c r="D1444" s="170" t="s">
        <v>260</v>
      </c>
      <c r="E1444" s="171" t="s">
        <v>2142</v>
      </c>
      <c r="F1444" s="172" t="s">
        <v>2143</v>
      </c>
      <c r="G1444" s="173" t="s">
        <v>528</v>
      </c>
      <c r="H1444" s="174">
        <v>7.5</v>
      </c>
      <c r="I1444" s="175"/>
      <c r="J1444" s="174">
        <f>ROUND(I1444*H1444,3)</f>
        <v>0</v>
      </c>
      <c r="K1444" s="176"/>
      <c r="L1444" s="34"/>
      <c r="M1444" s="177" t="s">
        <v>1</v>
      </c>
      <c r="N1444" s="178" t="s">
        <v>40</v>
      </c>
      <c r="O1444" s="59"/>
      <c r="P1444" s="179">
        <f>O1444*H1444</f>
        <v>0</v>
      </c>
      <c r="Q1444" s="179">
        <v>5.0000000000000002E-5</v>
      </c>
      <c r="R1444" s="179">
        <f>Q1444*H1444</f>
        <v>3.7500000000000001E-4</v>
      </c>
      <c r="S1444" s="179">
        <v>0</v>
      </c>
      <c r="T1444" s="180">
        <f>S1444*H1444</f>
        <v>0</v>
      </c>
      <c r="U1444" s="33"/>
      <c r="V1444" s="33"/>
      <c r="W1444" s="33"/>
      <c r="X1444" s="33"/>
      <c r="Y1444" s="33"/>
      <c r="Z1444" s="33"/>
      <c r="AA1444" s="33"/>
      <c r="AB1444" s="33"/>
      <c r="AC1444" s="33"/>
      <c r="AD1444" s="33"/>
      <c r="AE1444" s="33"/>
      <c r="AR1444" s="181" t="s">
        <v>351</v>
      </c>
      <c r="AT1444" s="181" t="s">
        <v>260</v>
      </c>
      <c r="AU1444" s="181" t="s">
        <v>89</v>
      </c>
      <c r="AY1444" s="18" t="s">
        <v>258</v>
      </c>
      <c r="BE1444" s="182">
        <f>IF(N1444="základná",J1444,0)</f>
        <v>0</v>
      </c>
      <c r="BF1444" s="182">
        <f>IF(N1444="znížená",J1444,0)</f>
        <v>0</v>
      </c>
      <c r="BG1444" s="182">
        <f>IF(N1444="zákl. prenesená",J1444,0)</f>
        <v>0</v>
      </c>
      <c r="BH1444" s="182">
        <f>IF(N1444="zníž. prenesená",J1444,0)</f>
        <v>0</v>
      </c>
      <c r="BI1444" s="182">
        <f>IF(N1444="nulová",J1444,0)</f>
        <v>0</v>
      </c>
      <c r="BJ1444" s="18" t="s">
        <v>89</v>
      </c>
      <c r="BK1444" s="183">
        <f>ROUND(I1444*H1444,3)</f>
        <v>0</v>
      </c>
      <c r="BL1444" s="18" t="s">
        <v>351</v>
      </c>
      <c r="BM1444" s="181" t="s">
        <v>2144</v>
      </c>
    </row>
    <row r="1445" spans="1:65" s="2" customFormat="1" ht="24" customHeight="1">
      <c r="A1445" s="33"/>
      <c r="B1445" s="169"/>
      <c r="C1445" s="170" t="s">
        <v>2145</v>
      </c>
      <c r="D1445" s="170" t="s">
        <v>260</v>
      </c>
      <c r="E1445" s="171" t="s">
        <v>2146</v>
      </c>
      <c r="F1445" s="172" t="s">
        <v>2147</v>
      </c>
      <c r="G1445" s="173" t="s">
        <v>528</v>
      </c>
      <c r="H1445" s="174">
        <v>4.5</v>
      </c>
      <c r="I1445" s="175"/>
      <c r="J1445" s="174">
        <f>ROUND(I1445*H1445,3)</f>
        <v>0</v>
      </c>
      <c r="K1445" s="176"/>
      <c r="L1445" s="34"/>
      <c r="M1445" s="177" t="s">
        <v>1</v>
      </c>
      <c r="N1445" s="178" t="s">
        <v>40</v>
      </c>
      <c r="O1445" s="59"/>
      <c r="P1445" s="179">
        <f>O1445*H1445</f>
        <v>0</v>
      </c>
      <c r="Q1445" s="179">
        <v>5.0000000000000002E-5</v>
      </c>
      <c r="R1445" s="179">
        <f>Q1445*H1445</f>
        <v>2.2500000000000002E-4</v>
      </c>
      <c r="S1445" s="179">
        <v>0</v>
      </c>
      <c r="T1445" s="180">
        <f>S1445*H1445</f>
        <v>0</v>
      </c>
      <c r="U1445" s="33"/>
      <c r="V1445" s="33"/>
      <c r="W1445" s="33"/>
      <c r="X1445" s="33"/>
      <c r="Y1445" s="33"/>
      <c r="Z1445" s="33"/>
      <c r="AA1445" s="33"/>
      <c r="AB1445" s="33"/>
      <c r="AC1445" s="33"/>
      <c r="AD1445" s="33"/>
      <c r="AE1445" s="33"/>
      <c r="AR1445" s="181" t="s">
        <v>351</v>
      </c>
      <c r="AT1445" s="181" t="s">
        <v>260</v>
      </c>
      <c r="AU1445" s="181" t="s">
        <v>89</v>
      </c>
      <c r="AY1445" s="18" t="s">
        <v>258</v>
      </c>
      <c r="BE1445" s="182">
        <f>IF(N1445="základná",J1445,0)</f>
        <v>0</v>
      </c>
      <c r="BF1445" s="182">
        <f>IF(N1445="znížená",J1445,0)</f>
        <v>0</v>
      </c>
      <c r="BG1445" s="182">
        <f>IF(N1445="zákl. prenesená",J1445,0)</f>
        <v>0</v>
      </c>
      <c r="BH1445" s="182">
        <f>IF(N1445="zníž. prenesená",J1445,0)</f>
        <v>0</v>
      </c>
      <c r="BI1445" s="182">
        <f>IF(N1445="nulová",J1445,0)</f>
        <v>0</v>
      </c>
      <c r="BJ1445" s="18" t="s">
        <v>89</v>
      </c>
      <c r="BK1445" s="183">
        <f>ROUND(I1445*H1445,3)</f>
        <v>0</v>
      </c>
      <c r="BL1445" s="18" t="s">
        <v>351</v>
      </c>
      <c r="BM1445" s="181" t="s">
        <v>2148</v>
      </c>
    </row>
    <row r="1446" spans="1:65" s="14" customFormat="1" ht="11.25">
      <c r="B1446" s="192"/>
      <c r="D1446" s="185" t="s">
        <v>266</v>
      </c>
      <c r="E1446" s="193" t="s">
        <v>1</v>
      </c>
      <c r="F1446" s="194" t="s">
        <v>2149</v>
      </c>
      <c r="H1446" s="195">
        <v>4.5</v>
      </c>
      <c r="I1446" s="196"/>
      <c r="L1446" s="192"/>
      <c r="M1446" s="197"/>
      <c r="N1446" s="198"/>
      <c r="O1446" s="198"/>
      <c r="P1446" s="198"/>
      <c r="Q1446" s="198"/>
      <c r="R1446" s="198"/>
      <c r="S1446" s="198"/>
      <c r="T1446" s="199"/>
      <c r="AT1446" s="193" t="s">
        <v>266</v>
      </c>
      <c r="AU1446" s="193" t="s">
        <v>89</v>
      </c>
      <c r="AV1446" s="14" t="s">
        <v>89</v>
      </c>
      <c r="AW1446" s="14" t="s">
        <v>29</v>
      </c>
      <c r="AX1446" s="14" t="s">
        <v>82</v>
      </c>
      <c r="AY1446" s="193" t="s">
        <v>258</v>
      </c>
    </row>
    <row r="1447" spans="1:65" s="2" customFormat="1" ht="24" customHeight="1">
      <c r="A1447" s="33"/>
      <c r="B1447" s="169"/>
      <c r="C1447" s="170" t="s">
        <v>2150</v>
      </c>
      <c r="D1447" s="170" t="s">
        <v>260</v>
      </c>
      <c r="E1447" s="171" t="s">
        <v>2151</v>
      </c>
      <c r="F1447" s="172" t="s">
        <v>2152</v>
      </c>
      <c r="G1447" s="173" t="s">
        <v>263</v>
      </c>
      <c r="H1447" s="174">
        <v>3.9</v>
      </c>
      <c r="I1447" s="175"/>
      <c r="J1447" s="174">
        <f>ROUND(I1447*H1447,3)</f>
        <v>0</v>
      </c>
      <c r="K1447" s="176"/>
      <c r="L1447" s="34"/>
      <c r="M1447" s="177" t="s">
        <v>1</v>
      </c>
      <c r="N1447" s="178" t="s">
        <v>40</v>
      </c>
      <c r="O1447" s="59"/>
      <c r="P1447" s="179">
        <f>O1447*H1447</f>
        <v>0</v>
      </c>
      <c r="Q1447" s="179">
        <v>0</v>
      </c>
      <c r="R1447" s="179">
        <f>Q1447*H1447</f>
        <v>0</v>
      </c>
      <c r="S1447" s="179">
        <v>0</v>
      </c>
      <c r="T1447" s="180">
        <f>S1447*H1447</f>
        <v>0</v>
      </c>
      <c r="U1447" s="33"/>
      <c r="V1447" s="33"/>
      <c r="W1447" s="33"/>
      <c r="X1447" s="33"/>
      <c r="Y1447" s="33"/>
      <c r="Z1447" s="33"/>
      <c r="AA1447" s="33"/>
      <c r="AB1447" s="33"/>
      <c r="AC1447" s="33"/>
      <c r="AD1447" s="33"/>
      <c r="AE1447" s="33"/>
      <c r="AR1447" s="181" t="s">
        <v>351</v>
      </c>
      <c r="AT1447" s="181" t="s">
        <v>260</v>
      </c>
      <c r="AU1447" s="181" t="s">
        <v>89</v>
      </c>
      <c r="AY1447" s="18" t="s">
        <v>258</v>
      </c>
      <c r="BE1447" s="182">
        <f>IF(N1447="základná",J1447,0)</f>
        <v>0</v>
      </c>
      <c r="BF1447" s="182">
        <f>IF(N1447="znížená",J1447,0)</f>
        <v>0</v>
      </c>
      <c r="BG1447" s="182">
        <f>IF(N1447="zákl. prenesená",J1447,0)</f>
        <v>0</v>
      </c>
      <c r="BH1447" s="182">
        <f>IF(N1447="zníž. prenesená",J1447,0)</f>
        <v>0</v>
      </c>
      <c r="BI1447" s="182">
        <f>IF(N1447="nulová",J1447,0)</f>
        <v>0</v>
      </c>
      <c r="BJ1447" s="18" t="s">
        <v>89</v>
      </c>
      <c r="BK1447" s="183">
        <f>ROUND(I1447*H1447,3)</f>
        <v>0</v>
      </c>
      <c r="BL1447" s="18" t="s">
        <v>351</v>
      </c>
      <c r="BM1447" s="181" t="s">
        <v>2153</v>
      </c>
    </row>
    <row r="1448" spans="1:65" s="14" customFormat="1" ht="11.25">
      <c r="B1448" s="192"/>
      <c r="D1448" s="185" t="s">
        <v>266</v>
      </c>
      <c r="E1448" s="193" t="s">
        <v>1</v>
      </c>
      <c r="F1448" s="194" t="s">
        <v>2154</v>
      </c>
      <c r="H1448" s="195">
        <v>0.7</v>
      </c>
      <c r="I1448" s="196"/>
      <c r="L1448" s="192"/>
      <c r="M1448" s="197"/>
      <c r="N1448" s="198"/>
      <c r="O1448" s="198"/>
      <c r="P1448" s="198"/>
      <c r="Q1448" s="198"/>
      <c r="R1448" s="198"/>
      <c r="S1448" s="198"/>
      <c r="T1448" s="199"/>
      <c r="AT1448" s="193" t="s">
        <v>266</v>
      </c>
      <c r="AU1448" s="193" t="s">
        <v>89</v>
      </c>
      <c r="AV1448" s="14" t="s">
        <v>89</v>
      </c>
      <c r="AW1448" s="14" t="s">
        <v>29</v>
      </c>
      <c r="AX1448" s="14" t="s">
        <v>74</v>
      </c>
      <c r="AY1448" s="193" t="s">
        <v>258</v>
      </c>
    </row>
    <row r="1449" spans="1:65" s="14" customFormat="1" ht="11.25">
      <c r="B1449" s="192"/>
      <c r="D1449" s="185" t="s">
        <v>266</v>
      </c>
      <c r="E1449" s="193" t="s">
        <v>1</v>
      </c>
      <c r="F1449" s="194" t="s">
        <v>2155</v>
      </c>
      <c r="H1449" s="195">
        <v>3.2</v>
      </c>
      <c r="I1449" s="196"/>
      <c r="L1449" s="192"/>
      <c r="M1449" s="197"/>
      <c r="N1449" s="198"/>
      <c r="O1449" s="198"/>
      <c r="P1449" s="198"/>
      <c r="Q1449" s="198"/>
      <c r="R1449" s="198"/>
      <c r="S1449" s="198"/>
      <c r="T1449" s="199"/>
      <c r="AT1449" s="193" t="s">
        <v>266</v>
      </c>
      <c r="AU1449" s="193" t="s">
        <v>89</v>
      </c>
      <c r="AV1449" s="14" t="s">
        <v>89</v>
      </c>
      <c r="AW1449" s="14" t="s">
        <v>29</v>
      </c>
      <c r="AX1449" s="14" t="s">
        <v>74</v>
      </c>
      <c r="AY1449" s="193" t="s">
        <v>258</v>
      </c>
    </row>
    <row r="1450" spans="1:65" s="15" customFormat="1" ht="11.25">
      <c r="B1450" s="200"/>
      <c r="D1450" s="185" t="s">
        <v>266</v>
      </c>
      <c r="E1450" s="201" t="s">
        <v>1</v>
      </c>
      <c r="F1450" s="202" t="s">
        <v>280</v>
      </c>
      <c r="H1450" s="203">
        <v>3.9</v>
      </c>
      <c r="I1450" s="204"/>
      <c r="L1450" s="200"/>
      <c r="M1450" s="205"/>
      <c r="N1450" s="206"/>
      <c r="O1450" s="206"/>
      <c r="P1450" s="206"/>
      <c r="Q1450" s="206"/>
      <c r="R1450" s="206"/>
      <c r="S1450" s="206"/>
      <c r="T1450" s="207"/>
      <c r="AT1450" s="201" t="s">
        <v>266</v>
      </c>
      <c r="AU1450" s="201" t="s">
        <v>89</v>
      </c>
      <c r="AV1450" s="15" t="s">
        <v>264</v>
      </c>
      <c r="AW1450" s="15" t="s">
        <v>29</v>
      </c>
      <c r="AX1450" s="15" t="s">
        <v>82</v>
      </c>
      <c r="AY1450" s="201" t="s">
        <v>258</v>
      </c>
    </row>
    <row r="1451" spans="1:65" s="2" customFormat="1" ht="24" customHeight="1">
      <c r="A1451" s="33"/>
      <c r="B1451" s="169"/>
      <c r="C1451" s="208" t="s">
        <v>2156</v>
      </c>
      <c r="D1451" s="208" t="s">
        <v>394</v>
      </c>
      <c r="E1451" s="209" t="s">
        <v>2157</v>
      </c>
      <c r="F1451" s="210" t="s">
        <v>2158</v>
      </c>
      <c r="G1451" s="211" t="s">
        <v>263</v>
      </c>
      <c r="H1451" s="212">
        <v>0.71399999999999997</v>
      </c>
      <c r="I1451" s="213"/>
      <c r="J1451" s="212">
        <f>ROUND(I1451*H1451,3)</f>
        <v>0</v>
      </c>
      <c r="K1451" s="214"/>
      <c r="L1451" s="215"/>
      <c r="M1451" s="216" t="s">
        <v>1</v>
      </c>
      <c r="N1451" s="217" t="s">
        <v>40</v>
      </c>
      <c r="O1451" s="59"/>
      <c r="P1451" s="179">
        <f>O1451*H1451</f>
        <v>0</v>
      </c>
      <c r="Q1451" s="179">
        <v>1.7999999999999999E-2</v>
      </c>
      <c r="R1451" s="179">
        <f>Q1451*H1451</f>
        <v>1.2851999999999999E-2</v>
      </c>
      <c r="S1451" s="179">
        <v>0</v>
      </c>
      <c r="T1451" s="180">
        <f>S1451*H1451</f>
        <v>0</v>
      </c>
      <c r="U1451" s="33"/>
      <c r="V1451" s="33"/>
      <c r="W1451" s="33"/>
      <c r="X1451" s="33"/>
      <c r="Y1451" s="33"/>
      <c r="Z1451" s="33"/>
      <c r="AA1451" s="33"/>
      <c r="AB1451" s="33"/>
      <c r="AC1451" s="33"/>
      <c r="AD1451" s="33"/>
      <c r="AE1451" s="33"/>
      <c r="AR1451" s="181" t="s">
        <v>445</v>
      </c>
      <c r="AT1451" s="181" t="s">
        <v>394</v>
      </c>
      <c r="AU1451" s="181" t="s">
        <v>89</v>
      </c>
      <c r="AY1451" s="18" t="s">
        <v>258</v>
      </c>
      <c r="BE1451" s="182">
        <f>IF(N1451="základná",J1451,0)</f>
        <v>0</v>
      </c>
      <c r="BF1451" s="182">
        <f>IF(N1451="znížená",J1451,0)</f>
        <v>0</v>
      </c>
      <c r="BG1451" s="182">
        <f>IF(N1451="zákl. prenesená",J1451,0)</f>
        <v>0</v>
      </c>
      <c r="BH1451" s="182">
        <f>IF(N1451="zníž. prenesená",J1451,0)</f>
        <v>0</v>
      </c>
      <c r="BI1451" s="182">
        <f>IF(N1451="nulová",J1451,0)</f>
        <v>0</v>
      </c>
      <c r="BJ1451" s="18" t="s">
        <v>89</v>
      </c>
      <c r="BK1451" s="183">
        <f>ROUND(I1451*H1451,3)</f>
        <v>0</v>
      </c>
      <c r="BL1451" s="18" t="s">
        <v>351</v>
      </c>
      <c r="BM1451" s="181" t="s">
        <v>2159</v>
      </c>
    </row>
    <row r="1452" spans="1:65" s="14" customFormat="1" ht="11.25">
      <c r="B1452" s="192"/>
      <c r="D1452" s="185" t="s">
        <v>266</v>
      </c>
      <c r="E1452" s="193" t="s">
        <v>1</v>
      </c>
      <c r="F1452" s="194" t="s">
        <v>2160</v>
      </c>
      <c r="H1452" s="195">
        <v>0.71399999999999997</v>
      </c>
      <c r="I1452" s="196"/>
      <c r="L1452" s="192"/>
      <c r="M1452" s="197"/>
      <c r="N1452" s="198"/>
      <c r="O1452" s="198"/>
      <c r="P1452" s="198"/>
      <c r="Q1452" s="198"/>
      <c r="R1452" s="198"/>
      <c r="S1452" s="198"/>
      <c r="T1452" s="199"/>
      <c r="AT1452" s="193" t="s">
        <v>266</v>
      </c>
      <c r="AU1452" s="193" t="s">
        <v>89</v>
      </c>
      <c r="AV1452" s="14" t="s">
        <v>89</v>
      </c>
      <c r="AW1452" s="14" t="s">
        <v>29</v>
      </c>
      <c r="AX1452" s="14" t="s">
        <v>82</v>
      </c>
      <c r="AY1452" s="193" t="s">
        <v>258</v>
      </c>
    </row>
    <row r="1453" spans="1:65" s="2" customFormat="1" ht="24" customHeight="1">
      <c r="A1453" s="33"/>
      <c r="B1453" s="169"/>
      <c r="C1453" s="208" t="s">
        <v>2161</v>
      </c>
      <c r="D1453" s="208" t="s">
        <v>394</v>
      </c>
      <c r="E1453" s="209" t="s">
        <v>2162</v>
      </c>
      <c r="F1453" s="210" t="s">
        <v>2163</v>
      </c>
      <c r="G1453" s="211" t="s">
        <v>263</v>
      </c>
      <c r="H1453" s="212">
        <v>3.2639999999999998</v>
      </c>
      <c r="I1453" s="213"/>
      <c r="J1453" s="212">
        <f>ROUND(I1453*H1453,3)</f>
        <v>0</v>
      </c>
      <c r="K1453" s="214"/>
      <c r="L1453" s="215"/>
      <c r="M1453" s="216" t="s">
        <v>1</v>
      </c>
      <c r="N1453" s="217" t="s">
        <v>40</v>
      </c>
      <c r="O1453" s="59"/>
      <c r="P1453" s="179">
        <f>O1453*H1453</f>
        <v>0</v>
      </c>
      <c r="Q1453" s="179">
        <v>1.4999999999999999E-2</v>
      </c>
      <c r="R1453" s="179">
        <f>Q1453*H1453</f>
        <v>4.8959999999999997E-2</v>
      </c>
      <c r="S1453" s="179">
        <v>0</v>
      </c>
      <c r="T1453" s="180">
        <f>S1453*H1453</f>
        <v>0</v>
      </c>
      <c r="U1453" s="33"/>
      <c r="V1453" s="33"/>
      <c r="W1453" s="33"/>
      <c r="X1453" s="33"/>
      <c r="Y1453" s="33"/>
      <c r="Z1453" s="33"/>
      <c r="AA1453" s="33"/>
      <c r="AB1453" s="33"/>
      <c r="AC1453" s="33"/>
      <c r="AD1453" s="33"/>
      <c r="AE1453" s="33"/>
      <c r="AR1453" s="181" t="s">
        <v>445</v>
      </c>
      <c r="AT1453" s="181" t="s">
        <v>394</v>
      </c>
      <c r="AU1453" s="181" t="s">
        <v>89</v>
      </c>
      <c r="AY1453" s="18" t="s">
        <v>258</v>
      </c>
      <c r="BE1453" s="182">
        <f>IF(N1453="základná",J1453,0)</f>
        <v>0</v>
      </c>
      <c r="BF1453" s="182">
        <f>IF(N1453="znížená",J1453,0)</f>
        <v>0</v>
      </c>
      <c r="BG1453" s="182">
        <f>IF(N1453="zákl. prenesená",J1453,0)</f>
        <v>0</v>
      </c>
      <c r="BH1453" s="182">
        <f>IF(N1453="zníž. prenesená",J1453,0)</f>
        <v>0</v>
      </c>
      <c r="BI1453" s="182">
        <f>IF(N1453="nulová",J1453,0)</f>
        <v>0</v>
      </c>
      <c r="BJ1453" s="18" t="s">
        <v>89</v>
      </c>
      <c r="BK1453" s="183">
        <f>ROUND(I1453*H1453,3)</f>
        <v>0</v>
      </c>
      <c r="BL1453" s="18" t="s">
        <v>351</v>
      </c>
      <c r="BM1453" s="181" t="s">
        <v>2164</v>
      </c>
    </row>
    <row r="1454" spans="1:65" s="14" customFormat="1" ht="11.25">
      <c r="B1454" s="192"/>
      <c r="D1454" s="185" t="s">
        <v>266</v>
      </c>
      <c r="E1454" s="193" t="s">
        <v>1</v>
      </c>
      <c r="F1454" s="194" t="s">
        <v>2165</v>
      </c>
      <c r="H1454" s="195">
        <v>3.2639999999999998</v>
      </c>
      <c r="I1454" s="196"/>
      <c r="L1454" s="192"/>
      <c r="M1454" s="197"/>
      <c r="N1454" s="198"/>
      <c r="O1454" s="198"/>
      <c r="P1454" s="198"/>
      <c r="Q1454" s="198"/>
      <c r="R1454" s="198"/>
      <c r="S1454" s="198"/>
      <c r="T1454" s="199"/>
      <c r="AT1454" s="193" t="s">
        <v>266</v>
      </c>
      <c r="AU1454" s="193" t="s">
        <v>89</v>
      </c>
      <c r="AV1454" s="14" t="s">
        <v>89</v>
      </c>
      <c r="AW1454" s="14" t="s">
        <v>29</v>
      </c>
      <c r="AX1454" s="14" t="s">
        <v>82</v>
      </c>
      <c r="AY1454" s="193" t="s">
        <v>258</v>
      </c>
    </row>
    <row r="1455" spans="1:65" s="2" customFormat="1" ht="24" customHeight="1">
      <c r="A1455" s="33"/>
      <c r="B1455" s="169"/>
      <c r="C1455" s="170" t="s">
        <v>2166</v>
      </c>
      <c r="D1455" s="170" t="s">
        <v>260</v>
      </c>
      <c r="E1455" s="171" t="s">
        <v>2167</v>
      </c>
      <c r="F1455" s="172" t="s">
        <v>2168</v>
      </c>
      <c r="G1455" s="173" t="s">
        <v>528</v>
      </c>
      <c r="H1455" s="174">
        <v>15.2</v>
      </c>
      <c r="I1455" s="175"/>
      <c r="J1455" s="174">
        <f>ROUND(I1455*H1455,3)</f>
        <v>0</v>
      </c>
      <c r="K1455" s="176"/>
      <c r="L1455" s="34"/>
      <c r="M1455" s="177" t="s">
        <v>1</v>
      </c>
      <c r="N1455" s="178" t="s">
        <v>40</v>
      </c>
      <c r="O1455" s="59"/>
      <c r="P1455" s="179">
        <f>O1455*H1455</f>
        <v>0</v>
      </c>
      <c r="Q1455" s="179">
        <v>8.0000000000000007E-5</v>
      </c>
      <c r="R1455" s="179">
        <f>Q1455*H1455</f>
        <v>1.2160000000000001E-3</v>
      </c>
      <c r="S1455" s="179">
        <v>0</v>
      </c>
      <c r="T1455" s="180">
        <f>S1455*H1455</f>
        <v>0</v>
      </c>
      <c r="U1455" s="33"/>
      <c r="V1455" s="33"/>
      <c r="W1455" s="33"/>
      <c r="X1455" s="33"/>
      <c r="Y1455" s="33"/>
      <c r="Z1455" s="33"/>
      <c r="AA1455" s="33"/>
      <c r="AB1455" s="33"/>
      <c r="AC1455" s="33"/>
      <c r="AD1455" s="33"/>
      <c r="AE1455" s="33"/>
      <c r="AR1455" s="181" t="s">
        <v>351</v>
      </c>
      <c r="AT1455" s="181" t="s">
        <v>260</v>
      </c>
      <c r="AU1455" s="181" t="s">
        <v>89</v>
      </c>
      <c r="AY1455" s="18" t="s">
        <v>258</v>
      </c>
      <c r="BE1455" s="182">
        <f>IF(N1455="základná",J1455,0)</f>
        <v>0</v>
      </c>
      <c r="BF1455" s="182">
        <f>IF(N1455="znížená",J1455,0)</f>
        <v>0</v>
      </c>
      <c r="BG1455" s="182">
        <f>IF(N1455="zákl. prenesená",J1455,0)</f>
        <v>0</v>
      </c>
      <c r="BH1455" s="182">
        <f>IF(N1455="zníž. prenesená",J1455,0)</f>
        <v>0</v>
      </c>
      <c r="BI1455" s="182">
        <f>IF(N1455="nulová",J1455,0)</f>
        <v>0</v>
      </c>
      <c r="BJ1455" s="18" t="s">
        <v>89</v>
      </c>
      <c r="BK1455" s="183">
        <f>ROUND(I1455*H1455,3)</f>
        <v>0</v>
      </c>
      <c r="BL1455" s="18" t="s">
        <v>351</v>
      </c>
      <c r="BM1455" s="181" t="s">
        <v>2169</v>
      </c>
    </row>
    <row r="1456" spans="1:65" s="14" customFormat="1" ht="11.25">
      <c r="B1456" s="192"/>
      <c r="D1456" s="185" t="s">
        <v>266</v>
      </c>
      <c r="E1456" s="193" t="s">
        <v>1</v>
      </c>
      <c r="F1456" s="194" t="s">
        <v>2170</v>
      </c>
      <c r="H1456" s="195">
        <v>4.8</v>
      </c>
      <c r="I1456" s="196"/>
      <c r="L1456" s="192"/>
      <c r="M1456" s="197"/>
      <c r="N1456" s="198"/>
      <c r="O1456" s="198"/>
      <c r="P1456" s="198"/>
      <c r="Q1456" s="198"/>
      <c r="R1456" s="198"/>
      <c r="S1456" s="198"/>
      <c r="T1456" s="199"/>
      <c r="AT1456" s="193" t="s">
        <v>266</v>
      </c>
      <c r="AU1456" s="193" t="s">
        <v>89</v>
      </c>
      <c r="AV1456" s="14" t="s">
        <v>89</v>
      </c>
      <c r="AW1456" s="14" t="s">
        <v>29</v>
      </c>
      <c r="AX1456" s="14" t="s">
        <v>74</v>
      </c>
      <c r="AY1456" s="193" t="s">
        <v>258</v>
      </c>
    </row>
    <row r="1457" spans="1:65" s="14" customFormat="1" ht="11.25">
      <c r="B1457" s="192"/>
      <c r="D1457" s="185" t="s">
        <v>266</v>
      </c>
      <c r="E1457" s="193" t="s">
        <v>1</v>
      </c>
      <c r="F1457" s="194" t="s">
        <v>2171</v>
      </c>
      <c r="H1457" s="195">
        <v>10.4</v>
      </c>
      <c r="I1457" s="196"/>
      <c r="L1457" s="192"/>
      <c r="M1457" s="197"/>
      <c r="N1457" s="198"/>
      <c r="O1457" s="198"/>
      <c r="P1457" s="198"/>
      <c r="Q1457" s="198"/>
      <c r="R1457" s="198"/>
      <c r="S1457" s="198"/>
      <c r="T1457" s="199"/>
      <c r="AT1457" s="193" t="s">
        <v>266</v>
      </c>
      <c r="AU1457" s="193" t="s">
        <v>89</v>
      </c>
      <c r="AV1457" s="14" t="s">
        <v>89</v>
      </c>
      <c r="AW1457" s="14" t="s">
        <v>29</v>
      </c>
      <c r="AX1457" s="14" t="s">
        <v>74</v>
      </c>
      <c r="AY1457" s="193" t="s">
        <v>258</v>
      </c>
    </row>
    <row r="1458" spans="1:65" s="15" customFormat="1" ht="11.25">
      <c r="B1458" s="200"/>
      <c r="D1458" s="185" t="s">
        <v>266</v>
      </c>
      <c r="E1458" s="201" t="s">
        <v>1</v>
      </c>
      <c r="F1458" s="202" t="s">
        <v>280</v>
      </c>
      <c r="H1458" s="203">
        <v>15.2</v>
      </c>
      <c r="I1458" s="204"/>
      <c r="L1458" s="200"/>
      <c r="M1458" s="205"/>
      <c r="N1458" s="206"/>
      <c r="O1458" s="206"/>
      <c r="P1458" s="206"/>
      <c r="Q1458" s="206"/>
      <c r="R1458" s="206"/>
      <c r="S1458" s="206"/>
      <c r="T1458" s="207"/>
      <c r="AT1458" s="201" t="s">
        <v>266</v>
      </c>
      <c r="AU1458" s="201" t="s">
        <v>89</v>
      </c>
      <c r="AV1458" s="15" t="s">
        <v>264</v>
      </c>
      <c r="AW1458" s="15" t="s">
        <v>29</v>
      </c>
      <c r="AX1458" s="15" t="s">
        <v>82</v>
      </c>
      <c r="AY1458" s="201" t="s">
        <v>258</v>
      </c>
    </row>
    <row r="1459" spans="1:65" s="2" customFormat="1" ht="16.5" customHeight="1">
      <c r="A1459" s="33"/>
      <c r="B1459" s="169"/>
      <c r="C1459" s="208" t="s">
        <v>2172</v>
      </c>
      <c r="D1459" s="208" t="s">
        <v>394</v>
      </c>
      <c r="E1459" s="209" t="s">
        <v>2173</v>
      </c>
      <c r="F1459" s="210" t="s">
        <v>2174</v>
      </c>
      <c r="G1459" s="211" t="s">
        <v>528</v>
      </c>
      <c r="H1459" s="212">
        <v>15.504</v>
      </c>
      <c r="I1459" s="213"/>
      <c r="J1459" s="212">
        <f>ROUND(I1459*H1459,3)</f>
        <v>0</v>
      </c>
      <c r="K1459" s="214"/>
      <c r="L1459" s="215"/>
      <c r="M1459" s="216" t="s">
        <v>1</v>
      </c>
      <c r="N1459" s="217" t="s">
        <v>40</v>
      </c>
      <c r="O1459" s="59"/>
      <c r="P1459" s="179">
        <f>O1459*H1459</f>
        <v>0</v>
      </c>
      <c r="Q1459" s="179">
        <v>2.4299999999999999E-3</v>
      </c>
      <c r="R1459" s="179">
        <f>Q1459*H1459</f>
        <v>3.7674719999999995E-2</v>
      </c>
      <c r="S1459" s="179">
        <v>0</v>
      </c>
      <c r="T1459" s="180">
        <f>S1459*H1459</f>
        <v>0</v>
      </c>
      <c r="U1459" s="33"/>
      <c r="V1459" s="33"/>
      <c r="W1459" s="33"/>
      <c r="X1459" s="33"/>
      <c r="Y1459" s="33"/>
      <c r="Z1459" s="33"/>
      <c r="AA1459" s="33"/>
      <c r="AB1459" s="33"/>
      <c r="AC1459" s="33"/>
      <c r="AD1459" s="33"/>
      <c r="AE1459" s="33"/>
      <c r="AR1459" s="181" t="s">
        <v>445</v>
      </c>
      <c r="AT1459" s="181" t="s">
        <v>394</v>
      </c>
      <c r="AU1459" s="181" t="s">
        <v>89</v>
      </c>
      <c r="AY1459" s="18" t="s">
        <v>258</v>
      </c>
      <c r="BE1459" s="182">
        <f>IF(N1459="základná",J1459,0)</f>
        <v>0</v>
      </c>
      <c r="BF1459" s="182">
        <f>IF(N1459="znížená",J1459,0)</f>
        <v>0</v>
      </c>
      <c r="BG1459" s="182">
        <f>IF(N1459="zákl. prenesená",J1459,0)</f>
        <v>0</v>
      </c>
      <c r="BH1459" s="182">
        <f>IF(N1459="zníž. prenesená",J1459,0)</f>
        <v>0</v>
      </c>
      <c r="BI1459" s="182">
        <f>IF(N1459="nulová",J1459,0)</f>
        <v>0</v>
      </c>
      <c r="BJ1459" s="18" t="s">
        <v>89</v>
      </c>
      <c r="BK1459" s="183">
        <f>ROUND(I1459*H1459,3)</f>
        <v>0</v>
      </c>
      <c r="BL1459" s="18" t="s">
        <v>351</v>
      </c>
      <c r="BM1459" s="181" t="s">
        <v>2175</v>
      </c>
    </row>
    <row r="1460" spans="1:65" s="14" customFormat="1" ht="11.25">
      <c r="B1460" s="192"/>
      <c r="D1460" s="185" t="s">
        <v>266</v>
      </c>
      <c r="F1460" s="194" t="s">
        <v>2176</v>
      </c>
      <c r="H1460" s="195">
        <v>15.504</v>
      </c>
      <c r="I1460" s="196"/>
      <c r="L1460" s="192"/>
      <c r="M1460" s="197"/>
      <c r="N1460" s="198"/>
      <c r="O1460" s="198"/>
      <c r="P1460" s="198"/>
      <c r="Q1460" s="198"/>
      <c r="R1460" s="198"/>
      <c r="S1460" s="198"/>
      <c r="T1460" s="199"/>
      <c r="AT1460" s="193" t="s">
        <v>266</v>
      </c>
      <c r="AU1460" s="193" t="s">
        <v>89</v>
      </c>
      <c r="AV1460" s="14" t="s">
        <v>89</v>
      </c>
      <c r="AW1460" s="14" t="s">
        <v>3</v>
      </c>
      <c r="AX1460" s="14" t="s">
        <v>82</v>
      </c>
      <c r="AY1460" s="193" t="s">
        <v>258</v>
      </c>
    </row>
    <row r="1461" spans="1:65" s="2" customFormat="1" ht="24" customHeight="1">
      <c r="A1461" s="33"/>
      <c r="B1461" s="169"/>
      <c r="C1461" s="170" t="s">
        <v>2177</v>
      </c>
      <c r="D1461" s="170" t="s">
        <v>260</v>
      </c>
      <c r="E1461" s="171" t="s">
        <v>2178</v>
      </c>
      <c r="F1461" s="172" t="s">
        <v>2179</v>
      </c>
      <c r="G1461" s="173" t="s">
        <v>263</v>
      </c>
      <c r="H1461" s="174">
        <v>6.6</v>
      </c>
      <c r="I1461" s="175"/>
      <c r="J1461" s="174">
        <f>ROUND(I1461*H1461,3)</f>
        <v>0</v>
      </c>
      <c r="K1461" s="176"/>
      <c r="L1461" s="34"/>
      <c r="M1461" s="177" t="s">
        <v>1</v>
      </c>
      <c r="N1461" s="178" t="s">
        <v>40</v>
      </c>
      <c r="O1461" s="59"/>
      <c r="P1461" s="179">
        <f>O1461*H1461</f>
        <v>0</v>
      </c>
      <c r="Q1461" s="179">
        <v>0</v>
      </c>
      <c r="R1461" s="179">
        <f>Q1461*H1461</f>
        <v>0</v>
      </c>
      <c r="S1461" s="179">
        <v>0.02</v>
      </c>
      <c r="T1461" s="180">
        <f>S1461*H1461</f>
        <v>0.13200000000000001</v>
      </c>
      <c r="U1461" s="33"/>
      <c r="V1461" s="33"/>
      <c r="W1461" s="33"/>
      <c r="X1461" s="33"/>
      <c r="Y1461" s="33"/>
      <c r="Z1461" s="33"/>
      <c r="AA1461" s="33"/>
      <c r="AB1461" s="33"/>
      <c r="AC1461" s="33"/>
      <c r="AD1461" s="33"/>
      <c r="AE1461" s="33"/>
      <c r="AR1461" s="181" t="s">
        <v>351</v>
      </c>
      <c r="AT1461" s="181" t="s">
        <v>260</v>
      </c>
      <c r="AU1461" s="181" t="s">
        <v>89</v>
      </c>
      <c r="AY1461" s="18" t="s">
        <v>258</v>
      </c>
      <c r="BE1461" s="182">
        <f>IF(N1461="základná",J1461,0)</f>
        <v>0</v>
      </c>
      <c r="BF1461" s="182">
        <f>IF(N1461="znížená",J1461,0)</f>
        <v>0</v>
      </c>
      <c r="BG1461" s="182">
        <f>IF(N1461="zákl. prenesená",J1461,0)</f>
        <v>0</v>
      </c>
      <c r="BH1461" s="182">
        <f>IF(N1461="zníž. prenesená",J1461,0)</f>
        <v>0</v>
      </c>
      <c r="BI1461" s="182">
        <f>IF(N1461="nulová",J1461,0)</f>
        <v>0</v>
      </c>
      <c r="BJ1461" s="18" t="s">
        <v>89</v>
      </c>
      <c r="BK1461" s="183">
        <f>ROUND(I1461*H1461,3)</f>
        <v>0</v>
      </c>
      <c r="BL1461" s="18" t="s">
        <v>351</v>
      </c>
      <c r="BM1461" s="181" t="s">
        <v>2180</v>
      </c>
    </row>
    <row r="1462" spans="1:65" s="13" customFormat="1" ht="11.25">
      <c r="B1462" s="184"/>
      <c r="D1462" s="185" t="s">
        <v>266</v>
      </c>
      <c r="E1462" s="186" t="s">
        <v>1</v>
      </c>
      <c r="F1462" s="187" t="s">
        <v>2181</v>
      </c>
      <c r="H1462" s="186" t="s">
        <v>1</v>
      </c>
      <c r="I1462" s="188"/>
      <c r="L1462" s="184"/>
      <c r="M1462" s="189"/>
      <c r="N1462" s="190"/>
      <c r="O1462" s="190"/>
      <c r="P1462" s="190"/>
      <c r="Q1462" s="190"/>
      <c r="R1462" s="190"/>
      <c r="S1462" s="190"/>
      <c r="T1462" s="191"/>
      <c r="AT1462" s="186" t="s">
        <v>266</v>
      </c>
      <c r="AU1462" s="186" t="s">
        <v>89</v>
      </c>
      <c r="AV1462" s="13" t="s">
        <v>82</v>
      </c>
      <c r="AW1462" s="13" t="s">
        <v>29</v>
      </c>
      <c r="AX1462" s="13" t="s">
        <v>74</v>
      </c>
      <c r="AY1462" s="186" t="s">
        <v>258</v>
      </c>
    </row>
    <row r="1463" spans="1:65" s="14" customFormat="1" ht="11.25">
      <c r="B1463" s="192"/>
      <c r="D1463" s="185" t="s">
        <v>266</v>
      </c>
      <c r="E1463" s="193" t="s">
        <v>1</v>
      </c>
      <c r="F1463" s="194" t="s">
        <v>2182</v>
      </c>
      <c r="H1463" s="195">
        <v>6.6</v>
      </c>
      <c r="I1463" s="196"/>
      <c r="L1463" s="192"/>
      <c r="M1463" s="197"/>
      <c r="N1463" s="198"/>
      <c r="O1463" s="198"/>
      <c r="P1463" s="198"/>
      <c r="Q1463" s="198"/>
      <c r="R1463" s="198"/>
      <c r="S1463" s="198"/>
      <c r="T1463" s="199"/>
      <c r="AT1463" s="193" t="s">
        <v>266</v>
      </c>
      <c r="AU1463" s="193" t="s">
        <v>89</v>
      </c>
      <c r="AV1463" s="14" t="s">
        <v>89</v>
      </c>
      <c r="AW1463" s="14" t="s">
        <v>29</v>
      </c>
      <c r="AX1463" s="14" t="s">
        <v>82</v>
      </c>
      <c r="AY1463" s="193" t="s">
        <v>258</v>
      </c>
    </row>
    <row r="1464" spans="1:65" s="2" customFormat="1" ht="16.5" customHeight="1">
      <c r="A1464" s="33"/>
      <c r="B1464" s="169"/>
      <c r="C1464" s="170" t="s">
        <v>2183</v>
      </c>
      <c r="D1464" s="170" t="s">
        <v>260</v>
      </c>
      <c r="E1464" s="171" t="s">
        <v>2184</v>
      </c>
      <c r="F1464" s="172" t="s">
        <v>2185</v>
      </c>
      <c r="G1464" s="173" t="s">
        <v>263</v>
      </c>
      <c r="H1464" s="174">
        <v>4.67</v>
      </c>
      <c r="I1464" s="175"/>
      <c r="J1464" s="174">
        <f>ROUND(I1464*H1464,3)</f>
        <v>0</v>
      </c>
      <c r="K1464" s="176"/>
      <c r="L1464" s="34"/>
      <c r="M1464" s="177" t="s">
        <v>1</v>
      </c>
      <c r="N1464" s="178" t="s">
        <v>40</v>
      </c>
      <c r="O1464" s="59"/>
      <c r="P1464" s="179">
        <f>O1464*H1464</f>
        <v>0</v>
      </c>
      <c r="Q1464" s="179">
        <v>1.0000000000000001E-5</v>
      </c>
      <c r="R1464" s="179">
        <f>Q1464*H1464</f>
        <v>4.6700000000000003E-5</v>
      </c>
      <c r="S1464" s="179">
        <v>0</v>
      </c>
      <c r="T1464" s="180">
        <f>S1464*H1464</f>
        <v>0</v>
      </c>
      <c r="U1464" s="33"/>
      <c r="V1464" s="33"/>
      <c r="W1464" s="33"/>
      <c r="X1464" s="33"/>
      <c r="Y1464" s="33"/>
      <c r="Z1464" s="33"/>
      <c r="AA1464" s="33"/>
      <c r="AB1464" s="33"/>
      <c r="AC1464" s="33"/>
      <c r="AD1464" s="33"/>
      <c r="AE1464" s="33"/>
      <c r="AR1464" s="181" t="s">
        <v>351</v>
      </c>
      <c r="AT1464" s="181" t="s">
        <v>260</v>
      </c>
      <c r="AU1464" s="181" t="s">
        <v>89</v>
      </c>
      <c r="AY1464" s="18" t="s">
        <v>258</v>
      </c>
      <c r="BE1464" s="182">
        <f>IF(N1464="základná",J1464,0)</f>
        <v>0</v>
      </c>
      <c r="BF1464" s="182">
        <f>IF(N1464="znížená",J1464,0)</f>
        <v>0</v>
      </c>
      <c r="BG1464" s="182">
        <f>IF(N1464="zákl. prenesená",J1464,0)</f>
        <v>0</v>
      </c>
      <c r="BH1464" s="182">
        <f>IF(N1464="zníž. prenesená",J1464,0)</f>
        <v>0</v>
      </c>
      <c r="BI1464" s="182">
        <f>IF(N1464="nulová",J1464,0)</f>
        <v>0</v>
      </c>
      <c r="BJ1464" s="18" t="s">
        <v>89</v>
      </c>
      <c r="BK1464" s="183">
        <f>ROUND(I1464*H1464,3)</f>
        <v>0</v>
      </c>
      <c r="BL1464" s="18" t="s">
        <v>351</v>
      </c>
      <c r="BM1464" s="181" t="s">
        <v>2186</v>
      </c>
    </row>
    <row r="1465" spans="1:65" s="13" customFormat="1" ht="11.25">
      <c r="B1465" s="184"/>
      <c r="D1465" s="185" t="s">
        <v>266</v>
      </c>
      <c r="E1465" s="186" t="s">
        <v>1</v>
      </c>
      <c r="F1465" s="187" t="s">
        <v>2187</v>
      </c>
      <c r="H1465" s="186" t="s">
        <v>1</v>
      </c>
      <c r="I1465" s="188"/>
      <c r="L1465" s="184"/>
      <c r="M1465" s="189"/>
      <c r="N1465" s="190"/>
      <c r="O1465" s="190"/>
      <c r="P1465" s="190"/>
      <c r="Q1465" s="190"/>
      <c r="R1465" s="190"/>
      <c r="S1465" s="190"/>
      <c r="T1465" s="191"/>
      <c r="AT1465" s="186" t="s">
        <v>266</v>
      </c>
      <c r="AU1465" s="186" t="s">
        <v>89</v>
      </c>
      <c r="AV1465" s="13" t="s">
        <v>82</v>
      </c>
      <c r="AW1465" s="13" t="s">
        <v>29</v>
      </c>
      <c r="AX1465" s="13" t="s">
        <v>74</v>
      </c>
      <c r="AY1465" s="186" t="s">
        <v>258</v>
      </c>
    </row>
    <row r="1466" spans="1:65" s="14" customFormat="1" ht="11.25">
      <c r="B1466" s="192"/>
      <c r="D1466" s="185" t="s">
        <v>266</v>
      </c>
      <c r="E1466" s="193" t="s">
        <v>1</v>
      </c>
      <c r="F1466" s="194" t="s">
        <v>2188</v>
      </c>
      <c r="H1466" s="195">
        <v>3.4449999999999998</v>
      </c>
      <c r="I1466" s="196"/>
      <c r="L1466" s="192"/>
      <c r="M1466" s="197"/>
      <c r="N1466" s="198"/>
      <c r="O1466" s="198"/>
      <c r="P1466" s="198"/>
      <c r="Q1466" s="198"/>
      <c r="R1466" s="198"/>
      <c r="S1466" s="198"/>
      <c r="T1466" s="199"/>
      <c r="AT1466" s="193" t="s">
        <v>266</v>
      </c>
      <c r="AU1466" s="193" t="s">
        <v>89</v>
      </c>
      <c r="AV1466" s="14" t="s">
        <v>89</v>
      </c>
      <c r="AW1466" s="14" t="s">
        <v>29</v>
      </c>
      <c r="AX1466" s="14" t="s">
        <v>74</v>
      </c>
      <c r="AY1466" s="193" t="s">
        <v>258</v>
      </c>
    </row>
    <row r="1467" spans="1:65" s="14" customFormat="1" ht="11.25">
      <c r="B1467" s="192"/>
      <c r="D1467" s="185" t="s">
        <v>266</v>
      </c>
      <c r="E1467" s="193" t="s">
        <v>1</v>
      </c>
      <c r="F1467" s="194" t="s">
        <v>893</v>
      </c>
      <c r="H1467" s="195">
        <v>1.2250000000000001</v>
      </c>
      <c r="I1467" s="196"/>
      <c r="L1467" s="192"/>
      <c r="M1467" s="197"/>
      <c r="N1467" s="198"/>
      <c r="O1467" s="198"/>
      <c r="P1467" s="198"/>
      <c r="Q1467" s="198"/>
      <c r="R1467" s="198"/>
      <c r="S1467" s="198"/>
      <c r="T1467" s="199"/>
      <c r="AT1467" s="193" t="s">
        <v>266</v>
      </c>
      <c r="AU1467" s="193" t="s">
        <v>89</v>
      </c>
      <c r="AV1467" s="14" t="s">
        <v>89</v>
      </c>
      <c r="AW1467" s="14" t="s">
        <v>29</v>
      </c>
      <c r="AX1467" s="14" t="s">
        <v>74</v>
      </c>
      <c r="AY1467" s="193" t="s">
        <v>258</v>
      </c>
    </row>
    <row r="1468" spans="1:65" s="15" customFormat="1" ht="11.25">
      <c r="B1468" s="200"/>
      <c r="D1468" s="185" t="s">
        <v>266</v>
      </c>
      <c r="E1468" s="201" t="s">
        <v>1</v>
      </c>
      <c r="F1468" s="202" t="s">
        <v>280</v>
      </c>
      <c r="H1468" s="203">
        <v>4.67</v>
      </c>
      <c r="I1468" s="204"/>
      <c r="L1468" s="200"/>
      <c r="M1468" s="205"/>
      <c r="N1468" s="206"/>
      <c r="O1468" s="206"/>
      <c r="P1468" s="206"/>
      <c r="Q1468" s="206"/>
      <c r="R1468" s="206"/>
      <c r="S1468" s="206"/>
      <c r="T1468" s="207"/>
      <c r="AT1468" s="201" t="s">
        <v>266</v>
      </c>
      <c r="AU1468" s="201" t="s">
        <v>89</v>
      </c>
      <c r="AV1468" s="15" t="s">
        <v>264</v>
      </c>
      <c r="AW1468" s="15" t="s">
        <v>29</v>
      </c>
      <c r="AX1468" s="15" t="s">
        <v>82</v>
      </c>
      <c r="AY1468" s="201" t="s">
        <v>258</v>
      </c>
    </row>
    <row r="1469" spans="1:65" s="2" customFormat="1" ht="16.5" customHeight="1">
      <c r="A1469" s="33"/>
      <c r="B1469" s="169"/>
      <c r="C1469" s="208" t="s">
        <v>2189</v>
      </c>
      <c r="D1469" s="208" t="s">
        <v>394</v>
      </c>
      <c r="E1469" s="209" t="s">
        <v>2190</v>
      </c>
      <c r="F1469" s="210" t="s">
        <v>2191</v>
      </c>
      <c r="G1469" s="211" t="s">
        <v>263</v>
      </c>
      <c r="H1469" s="212">
        <v>4.67</v>
      </c>
      <c r="I1469" s="213"/>
      <c r="J1469" s="212">
        <f>ROUND(I1469*H1469,3)</f>
        <v>0</v>
      </c>
      <c r="K1469" s="214"/>
      <c r="L1469" s="215"/>
      <c r="M1469" s="216" t="s">
        <v>1</v>
      </c>
      <c r="N1469" s="217" t="s">
        <v>40</v>
      </c>
      <c r="O1469" s="59"/>
      <c r="P1469" s="179">
        <f>O1469*H1469</f>
        <v>0</v>
      </c>
      <c r="Q1469" s="179">
        <v>0</v>
      </c>
      <c r="R1469" s="179">
        <f>Q1469*H1469</f>
        <v>0</v>
      </c>
      <c r="S1469" s="179">
        <v>0</v>
      </c>
      <c r="T1469" s="180">
        <f>S1469*H1469</f>
        <v>0</v>
      </c>
      <c r="U1469" s="33"/>
      <c r="V1469" s="33"/>
      <c r="W1469" s="33"/>
      <c r="X1469" s="33"/>
      <c r="Y1469" s="33"/>
      <c r="Z1469" s="33"/>
      <c r="AA1469" s="33"/>
      <c r="AB1469" s="33"/>
      <c r="AC1469" s="33"/>
      <c r="AD1469" s="33"/>
      <c r="AE1469" s="33"/>
      <c r="AR1469" s="181" t="s">
        <v>445</v>
      </c>
      <c r="AT1469" s="181" t="s">
        <v>394</v>
      </c>
      <c r="AU1469" s="181" t="s">
        <v>89</v>
      </c>
      <c r="AY1469" s="18" t="s">
        <v>258</v>
      </c>
      <c r="BE1469" s="182">
        <f>IF(N1469="základná",J1469,0)</f>
        <v>0</v>
      </c>
      <c r="BF1469" s="182">
        <f>IF(N1469="znížená",J1469,0)</f>
        <v>0</v>
      </c>
      <c r="BG1469" s="182">
        <f>IF(N1469="zákl. prenesená",J1469,0)</f>
        <v>0</v>
      </c>
      <c r="BH1469" s="182">
        <f>IF(N1469="zníž. prenesená",J1469,0)</f>
        <v>0</v>
      </c>
      <c r="BI1469" s="182">
        <f>IF(N1469="nulová",J1469,0)</f>
        <v>0</v>
      </c>
      <c r="BJ1469" s="18" t="s">
        <v>89</v>
      </c>
      <c r="BK1469" s="183">
        <f>ROUND(I1469*H1469,3)</f>
        <v>0</v>
      </c>
      <c r="BL1469" s="18" t="s">
        <v>351</v>
      </c>
      <c r="BM1469" s="181" t="s">
        <v>2192</v>
      </c>
    </row>
    <row r="1470" spans="1:65" s="13" customFormat="1" ht="11.25">
      <c r="B1470" s="184"/>
      <c r="D1470" s="185" t="s">
        <v>266</v>
      </c>
      <c r="E1470" s="186" t="s">
        <v>1</v>
      </c>
      <c r="F1470" s="187" t="s">
        <v>2187</v>
      </c>
      <c r="H1470" s="186" t="s">
        <v>1</v>
      </c>
      <c r="I1470" s="188"/>
      <c r="L1470" s="184"/>
      <c r="M1470" s="189"/>
      <c r="N1470" s="190"/>
      <c r="O1470" s="190"/>
      <c r="P1470" s="190"/>
      <c r="Q1470" s="190"/>
      <c r="R1470" s="190"/>
      <c r="S1470" s="190"/>
      <c r="T1470" s="191"/>
      <c r="AT1470" s="186" t="s">
        <v>266</v>
      </c>
      <c r="AU1470" s="186" t="s">
        <v>89</v>
      </c>
      <c r="AV1470" s="13" t="s">
        <v>82</v>
      </c>
      <c r="AW1470" s="13" t="s">
        <v>29</v>
      </c>
      <c r="AX1470" s="13" t="s">
        <v>74</v>
      </c>
      <c r="AY1470" s="186" t="s">
        <v>258</v>
      </c>
    </row>
    <row r="1471" spans="1:65" s="14" customFormat="1" ht="11.25">
      <c r="B1471" s="192"/>
      <c r="D1471" s="185" t="s">
        <v>266</v>
      </c>
      <c r="E1471" s="193" t="s">
        <v>1</v>
      </c>
      <c r="F1471" s="194" t="s">
        <v>2188</v>
      </c>
      <c r="H1471" s="195">
        <v>3.4449999999999998</v>
      </c>
      <c r="I1471" s="196"/>
      <c r="L1471" s="192"/>
      <c r="M1471" s="197"/>
      <c r="N1471" s="198"/>
      <c r="O1471" s="198"/>
      <c r="P1471" s="198"/>
      <c r="Q1471" s="198"/>
      <c r="R1471" s="198"/>
      <c r="S1471" s="198"/>
      <c r="T1471" s="199"/>
      <c r="AT1471" s="193" t="s">
        <v>266</v>
      </c>
      <c r="AU1471" s="193" t="s">
        <v>89</v>
      </c>
      <c r="AV1471" s="14" t="s">
        <v>89</v>
      </c>
      <c r="AW1471" s="14" t="s">
        <v>29</v>
      </c>
      <c r="AX1471" s="14" t="s">
        <v>74</v>
      </c>
      <c r="AY1471" s="193" t="s">
        <v>258</v>
      </c>
    </row>
    <row r="1472" spans="1:65" s="14" customFormat="1" ht="11.25">
      <c r="B1472" s="192"/>
      <c r="D1472" s="185" t="s">
        <v>266</v>
      </c>
      <c r="E1472" s="193" t="s">
        <v>1</v>
      </c>
      <c r="F1472" s="194" t="s">
        <v>893</v>
      </c>
      <c r="H1472" s="195">
        <v>1.2250000000000001</v>
      </c>
      <c r="I1472" s="196"/>
      <c r="L1472" s="192"/>
      <c r="M1472" s="197"/>
      <c r="N1472" s="198"/>
      <c r="O1472" s="198"/>
      <c r="P1472" s="198"/>
      <c r="Q1472" s="198"/>
      <c r="R1472" s="198"/>
      <c r="S1472" s="198"/>
      <c r="T1472" s="199"/>
      <c r="AT1472" s="193" t="s">
        <v>266</v>
      </c>
      <c r="AU1472" s="193" t="s">
        <v>89</v>
      </c>
      <c r="AV1472" s="14" t="s">
        <v>89</v>
      </c>
      <c r="AW1472" s="14" t="s">
        <v>29</v>
      </c>
      <c r="AX1472" s="14" t="s">
        <v>74</v>
      </c>
      <c r="AY1472" s="193" t="s">
        <v>258</v>
      </c>
    </row>
    <row r="1473" spans="1:65" s="15" customFormat="1" ht="11.25">
      <c r="B1473" s="200"/>
      <c r="D1473" s="185" t="s">
        <v>266</v>
      </c>
      <c r="E1473" s="201" t="s">
        <v>1</v>
      </c>
      <c r="F1473" s="202" t="s">
        <v>280</v>
      </c>
      <c r="H1473" s="203">
        <v>4.67</v>
      </c>
      <c r="I1473" s="204"/>
      <c r="L1473" s="200"/>
      <c r="M1473" s="205"/>
      <c r="N1473" s="206"/>
      <c r="O1473" s="206"/>
      <c r="P1473" s="206"/>
      <c r="Q1473" s="206"/>
      <c r="R1473" s="206"/>
      <c r="S1473" s="206"/>
      <c r="T1473" s="207"/>
      <c r="AT1473" s="201" t="s">
        <v>266</v>
      </c>
      <c r="AU1473" s="201" t="s">
        <v>89</v>
      </c>
      <c r="AV1473" s="15" t="s">
        <v>264</v>
      </c>
      <c r="AW1473" s="15" t="s">
        <v>29</v>
      </c>
      <c r="AX1473" s="15" t="s">
        <v>82</v>
      </c>
      <c r="AY1473" s="201" t="s">
        <v>258</v>
      </c>
    </row>
    <row r="1474" spans="1:65" s="2" customFormat="1" ht="24" customHeight="1">
      <c r="A1474" s="33"/>
      <c r="B1474" s="169"/>
      <c r="C1474" s="170" t="s">
        <v>2193</v>
      </c>
      <c r="D1474" s="170" t="s">
        <v>260</v>
      </c>
      <c r="E1474" s="171" t="s">
        <v>2194</v>
      </c>
      <c r="F1474" s="172" t="s">
        <v>2195</v>
      </c>
      <c r="G1474" s="173" t="s">
        <v>1023</v>
      </c>
      <c r="H1474" s="174">
        <v>674.83</v>
      </c>
      <c r="I1474" s="175"/>
      <c r="J1474" s="174">
        <f>ROUND(I1474*H1474,3)</f>
        <v>0</v>
      </c>
      <c r="K1474" s="176"/>
      <c r="L1474" s="34"/>
      <c r="M1474" s="177" t="s">
        <v>1</v>
      </c>
      <c r="N1474" s="178" t="s">
        <v>40</v>
      </c>
      <c r="O1474" s="59"/>
      <c r="P1474" s="179">
        <f>O1474*H1474</f>
        <v>0</v>
      </c>
      <c r="Q1474" s="179">
        <v>5.0000000000000002E-5</v>
      </c>
      <c r="R1474" s="179">
        <f>Q1474*H1474</f>
        <v>3.3741500000000001E-2</v>
      </c>
      <c r="S1474" s="179">
        <v>0</v>
      </c>
      <c r="T1474" s="180">
        <f>S1474*H1474</f>
        <v>0</v>
      </c>
      <c r="U1474" s="33"/>
      <c r="V1474" s="33"/>
      <c r="W1474" s="33"/>
      <c r="X1474" s="33"/>
      <c r="Y1474" s="33"/>
      <c r="Z1474" s="33"/>
      <c r="AA1474" s="33"/>
      <c r="AB1474" s="33"/>
      <c r="AC1474" s="33"/>
      <c r="AD1474" s="33"/>
      <c r="AE1474" s="33"/>
      <c r="AR1474" s="181" t="s">
        <v>351</v>
      </c>
      <c r="AT1474" s="181" t="s">
        <v>260</v>
      </c>
      <c r="AU1474" s="181" t="s">
        <v>89</v>
      </c>
      <c r="AY1474" s="18" t="s">
        <v>258</v>
      </c>
      <c r="BE1474" s="182">
        <f>IF(N1474="základná",J1474,0)</f>
        <v>0</v>
      </c>
      <c r="BF1474" s="182">
        <f>IF(N1474="znížená",J1474,0)</f>
        <v>0</v>
      </c>
      <c r="BG1474" s="182">
        <f>IF(N1474="zákl. prenesená",J1474,0)</f>
        <v>0</v>
      </c>
      <c r="BH1474" s="182">
        <f>IF(N1474="zníž. prenesená",J1474,0)</f>
        <v>0</v>
      </c>
      <c r="BI1474" s="182">
        <f>IF(N1474="nulová",J1474,0)</f>
        <v>0</v>
      </c>
      <c r="BJ1474" s="18" t="s">
        <v>89</v>
      </c>
      <c r="BK1474" s="183">
        <f>ROUND(I1474*H1474,3)</f>
        <v>0</v>
      </c>
      <c r="BL1474" s="18" t="s">
        <v>351</v>
      </c>
      <c r="BM1474" s="181" t="s">
        <v>2196</v>
      </c>
    </row>
    <row r="1475" spans="1:65" s="13" customFormat="1" ht="11.25">
      <c r="B1475" s="184"/>
      <c r="D1475" s="185" t="s">
        <v>266</v>
      </c>
      <c r="E1475" s="186" t="s">
        <v>1</v>
      </c>
      <c r="F1475" s="187" t="s">
        <v>2197</v>
      </c>
      <c r="H1475" s="186" t="s">
        <v>1</v>
      </c>
      <c r="I1475" s="188"/>
      <c r="L1475" s="184"/>
      <c r="M1475" s="189"/>
      <c r="N1475" s="190"/>
      <c r="O1475" s="190"/>
      <c r="P1475" s="190"/>
      <c r="Q1475" s="190"/>
      <c r="R1475" s="190"/>
      <c r="S1475" s="190"/>
      <c r="T1475" s="191"/>
      <c r="AT1475" s="186" t="s">
        <v>266</v>
      </c>
      <c r="AU1475" s="186" t="s">
        <v>89</v>
      </c>
      <c r="AV1475" s="13" t="s">
        <v>82</v>
      </c>
      <c r="AW1475" s="13" t="s">
        <v>29</v>
      </c>
      <c r="AX1475" s="13" t="s">
        <v>74</v>
      </c>
      <c r="AY1475" s="186" t="s">
        <v>258</v>
      </c>
    </row>
    <row r="1476" spans="1:65" s="14" customFormat="1" ht="11.25">
      <c r="B1476" s="192"/>
      <c r="D1476" s="185" t="s">
        <v>266</v>
      </c>
      <c r="E1476" s="193" t="s">
        <v>1</v>
      </c>
      <c r="F1476" s="194" t="s">
        <v>2198</v>
      </c>
      <c r="H1476" s="195">
        <v>674.83</v>
      </c>
      <c r="I1476" s="196"/>
      <c r="L1476" s="192"/>
      <c r="M1476" s="197"/>
      <c r="N1476" s="198"/>
      <c r="O1476" s="198"/>
      <c r="P1476" s="198"/>
      <c r="Q1476" s="198"/>
      <c r="R1476" s="198"/>
      <c r="S1476" s="198"/>
      <c r="T1476" s="199"/>
      <c r="AT1476" s="193" t="s">
        <v>266</v>
      </c>
      <c r="AU1476" s="193" t="s">
        <v>89</v>
      </c>
      <c r="AV1476" s="14" t="s">
        <v>89</v>
      </c>
      <c r="AW1476" s="14" t="s">
        <v>29</v>
      </c>
      <c r="AX1476" s="14" t="s">
        <v>82</v>
      </c>
      <c r="AY1476" s="193" t="s">
        <v>258</v>
      </c>
    </row>
    <row r="1477" spans="1:65" s="2" customFormat="1" ht="24" customHeight="1">
      <c r="A1477" s="33"/>
      <c r="B1477" s="169"/>
      <c r="C1477" s="208" t="s">
        <v>2199</v>
      </c>
      <c r="D1477" s="208" t="s">
        <v>394</v>
      </c>
      <c r="E1477" s="209" t="s">
        <v>2200</v>
      </c>
      <c r="F1477" s="210" t="s">
        <v>2201</v>
      </c>
      <c r="G1477" s="211" t="s">
        <v>1023</v>
      </c>
      <c r="H1477" s="212">
        <v>674.83</v>
      </c>
      <c r="I1477" s="213"/>
      <c r="J1477" s="212">
        <f>ROUND(I1477*H1477,3)</f>
        <v>0</v>
      </c>
      <c r="K1477" s="214"/>
      <c r="L1477" s="215"/>
      <c r="M1477" s="216" t="s">
        <v>1</v>
      </c>
      <c r="N1477" s="217" t="s">
        <v>40</v>
      </c>
      <c r="O1477" s="59"/>
      <c r="P1477" s="179">
        <f>O1477*H1477</f>
        <v>0</v>
      </c>
      <c r="Q1477" s="179">
        <v>0</v>
      </c>
      <c r="R1477" s="179">
        <f>Q1477*H1477</f>
        <v>0</v>
      </c>
      <c r="S1477" s="179">
        <v>0</v>
      </c>
      <c r="T1477" s="180">
        <f>S1477*H1477</f>
        <v>0</v>
      </c>
      <c r="U1477" s="33"/>
      <c r="V1477" s="33"/>
      <c r="W1477" s="33"/>
      <c r="X1477" s="33"/>
      <c r="Y1477" s="33"/>
      <c r="Z1477" s="33"/>
      <c r="AA1477" s="33"/>
      <c r="AB1477" s="33"/>
      <c r="AC1477" s="33"/>
      <c r="AD1477" s="33"/>
      <c r="AE1477" s="33"/>
      <c r="AR1477" s="181" t="s">
        <v>445</v>
      </c>
      <c r="AT1477" s="181" t="s">
        <v>394</v>
      </c>
      <c r="AU1477" s="181" t="s">
        <v>89</v>
      </c>
      <c r="AY1477" s="18" t="s">
        <v>258</v>
      </c>
      <c r="BE1477" s="182">
        <f>IF(N1477="základná",J1477,0)</f>
        <v>0</v>
      </c>
      <c r="BF1477" s="182">
        <f>IF(N1477="znížená",J1477,0)</f>
        <v>0</v>
      </c>
      <c r="BG1477" s="182">
        <f>IF(N1477="zákl. prenesená",J1477,0)</f>
        <v>0</v>
      </c>
      <c r="BH1477" s="182">
        <f>IF(N1477="zníž. prenesená",J1477,0)</f>
        <v>0</v>
      </c>
      <c r="BI1477" s="182">
        <f>IF(N1477="nulová",J1477,0)</f>
        <v>0</v>
      </c>
      <c r="BJ1477" s="18" t="s">
        <v>89</v>
      </c>
      <c r="BK1477" s="183">
        <f>ROUND(I1477*H1477,3)</f>
        <v>0</v>
      </c>
      <c r="BL1477" s="18" t="s">
        <v>351</v>
      </c>
      <c r="BM1477" s="181" t="s">
        <v>2202</v>
      </c>
    </row>
    <row r="1478" spans="1:65" s="14" customFormat="1" ht="11.25">
      <c r="B1478" s="192"/>
      <c r="D1478" s="185" t="s">
        <v>266</v>
      </c>
      <c r="E1478" s="193" t="s">
        <v>1</v>
      </c>
      <c r="F1478" s="194" t="s">
        <v>2198</v>
      </c>
      <c r="H1478" s="195">
        <v>674.83</v>
      </c>
      <c r="I1478" s="196"/>
      <c r="L1478" s="192"/>
      <c r="M1478" s="197"/>
      <c r="N1478" s="198"/>
      <c r="O1478" s="198"/>
      <c r="P1478" s="198"/>
      <c r="Q1478" s="198"/>
      <c r="R1478" s="198"/>
      <c r="S1478" s="198"/>
      <c r="T1478" s="199"/>
      <c r="AT1478" s="193" t="s">
        <v>266</v>
      </c>
      <c r="AU1478" s="193" t="s">
        <v>89</v>
      </c>
      <c r="AV1478" s="14" t="s">
        <v>89</v>
      </c>
      <c r="AW1478" s="14" t="s">
        <v>29</v>
      </c>
      <c r="AX1478" s="14" t="s">
        <v>82</v>
      </c>
      <c r="AY1478" s="193" t="s">
        <v>258</v>
      </c>
    </row>
    <row r="1479" spans="1:65" s="2" customFormat="1" ht="36" customHeight="1">
      <c r="A1479" s="33"/>
      <c r="B1479" s="169"/>
      <c r="C1479" s="170" t="s">
        <v>2203</v>
      </c>
      <c r="D1479" s="170" t="s">
        <v>260</v>
      </c>
      <c r="E1479" s="171" t="s">
        <v>2204</v>
      </c>
      <c r="F1479" s="172" t="s">
        <v>2205</v>
      </c>
      <c r="G1479" s="173" t="s">
        <v>1023</v>
      </c>
      <c r="H1479" s="174">
        <v>300</v>
      </c>
      <c r="I1479" s="175"/>
      <c r="J1479" s="174">
        <f>ROUND(I1479*H1479,3)</f>
        <v>0</v>
      </c>
      <c r="K1479" s="176"/>
      <c r="L1479" s="34"/>
      <c r="M1479" s="177" t="s">
        <v>1</v>
      </c>
      <c r="N1479" s="178" t="s">
        <v>40</v>
      </c>
      <c r="O1479" s="59"/>
      <c r="P1479" s="179">
        <f>O1479*H1479</f>
        <v>0</v>
      </c>
      <c r="Q1479" s="179">
        <v>5.0000000000000002E-5</v>
      </c>
      <c r="R1479" s="179">
        <f>Q1479*H1479</f>
        <v>1.5000000000000001E-2</v>
      </c>
      <c r="S1479" s="179">
        <v>1E-3</v>
      </c>
      <c r="T1479" s="180">
        <f>S1479*H1479</f>
        <v>0.3</v>
      </c>
      <c r="U1479" s="33"/>
      <c r="V1479" s="33"/>
      <c r="W1479" s="33"/>
      <c r="X1479" s="33"/>
      <c r="Y1479" s="33"/>
      <c r="Z1479" s="33"/>
      <c r="AA1479" s="33"/>
      <c r="AB1479" s="33"/>
      <c r="AC1479" s="33"/>
      <c r="AD1479" s="33"/>
      <c r="AE1479" s="33"/>
      <c r="AR1479" s="181" t="s">
        <v>351</v>
      </c>
      <c r="AT1479" s="181" t="s">
        <v>260</v>
      </c>
      <c r="AU1479" s="181" t="s">
        <v>89</v>
      </c>
      <c r="AY1479" s="18" t="s">
        <v>258</v>
      </c>
      <c r="BE1479" s="182">
        <f>IF(N1479="základná",J1479,0)</f>
        <v>0</v>
      </c>
      <c r="BF1479" s="182">
        <f>IF(N1479="znížená",J1479,0)</f>
        <v>0</v>
      </c>
      <c r="BG1479" s="182">
        <f>IF(N1479="zákl. prenesená",J1479,0)</f>
        <v>0</v>
      </c>
      <c r="BH1479" s="182">
        <f>IF(N1479="zníž. prenesená",J1479,0)</f>
        <v>0</v>
      </c>
      <c r="BI1479" s="182">
        <f>IF(N1479="nulová",J1479,0)</f>
        <v>0</v>
      </c>
      <c r="BJ1479" s="18" t="s">
        <v>89</v>
      </c>
      <c r="BK1479" s="183">
        <f>ROUND(I1479*H1479,3)</f>
        <v>0</v>
      </c>
      <c r="BL1479" s="18" t="s">
        <v>351</v>
      </c>
      <c r="BM1479" s="181" t="s">
        <v>2206</v>
      </c>
    </row>
    <row r="1480" spans="1:65" s="13" customFormat="1" ht="11.25">
      <c r="B1480" s="184"/>
      <c r="D1480" s="185" t="s">
        <v>266</v>
      </c>
      <c r="E1480" s="186" t="s">
        <v>1</v>
      </c>
      <c r="F1480" s="187" t="s">
        <v>2207</v>
      </c>
      <c r="H1480" s="186" t="s">
        <v>1</v>
      </c>
      <c r="I1480" s="188"/>
      <c r="L1480" s="184"/>
      <c r="M1480" s="189"/>
      <c r="N1480" s="190"/>
      <c r="O1480" s="190"/>
      <c r="P1480" s="190"/>
      <c r="Q1480" s="190"/>
      <c r="R1480" s="190"/>
      <c r="S1480" s="190"/>
      <c r="T1480" s="191"/>
      <c r="AT1480" s="186" t="s">
        <v>266</v>
      </c>
      <c r="AU1480" s="186" t="s">
        <v>89</v>
      </c>
      <c r="AV1480" s="13" t="s">
        <v>82</v>
      </c>
      <c r="AW1480" s="13" t="s">
        <v>29</v>
      </c>
      <c r="AX1480" s="13" t="s">
        <v>74</v>
      </c>
      <c r="AY1480" s="186" t="s">
        <v>258</v>
      </c>
    </row>
    <row r="1481" spans="1:65" s="14" customFormat="1" ht="11.25">
      <c r="B1481" s="192"/>
      <c r="D1481" s="185" t="s">
        <v>266</v>
      </c>
      <c r="E1481" s="193" t="s">
        <v>1</v>
      </c>
      <c r="F1481" s="194" t="s">
        <v>2131</v>
      </c>
      <c r="H1481" s="195">
        <v>300</v>
      </c>
      <c r="I1481" s="196"/>
      <c r="L1481" s="192"/>
      <c r="M1481" s="197"/>
      <c r="N1481" s="198"/>
      <c r="O1481" s="198"/>
      <c r="P1481" s="198"/>
      <c r="Q1481" s="198"/>
      <c r="R1481" s="198"/>
      <c r="S1481" s="198"/>
      <c r="T1481" s="199"/>
      <c r="AT1481" s="193" t="s">
        <v>266</v>
      </c>
      <c r="AU1481" s="193" t="s">
        <v>89</v>
      </c>
      <c r="AV1481" s="14" t="s">
        <v>89</v>
      </c>
      <c r="AW1481" s="14" t="s">
        <v>29</v>
      </c>
      <c r="AX1481" s="14" t="s">
        <v>82</v>
      </c>
      <c r="AY1481" s="193" t="s">
        <v>258</v>
      </c>
    </row>
    <row r="1482" spans="1:65" s="2" customFormat="1" ht="24" customHeight="1">
      <c r="A1482" s="33"/>
      <c r="B1482" s="169"/>
      <c r="C1482" s="170" t="s">
        <v>2208</v>
      </c>
      <c r="D1482" s="170" t="s">
        <v>260</v>
      </c>
      <c r="E1482" s="171" t="s">
        <v>2209</v>
      </c>
      <c r="F1482" s="172" t="s">
        <v>2210</v>
      </c>
      <c r="G1482" s="173" t="s">
        <v>1511</v>
      </c>
      <c r="H1482" s="175"/>
      <c r="I1482" s="175"/>
      <c r="J1482" s="174">
        <f>ROUND(I1482*H1482,3)</f>
        <v>0</v>
      </c>
      <c r="K1482" s="176"/>
      <c r="L1482" s="34"/>
      <c r="M1482" s="177" t="s">
        <v>1</v>
      </c>
      <c r="N1482" s="178" t="s">
        <v>40</v>
      </c>
      <c r="O1482" s="59"/>
      <c r="P1482" s="179">
        <f>O1482*H1482</f>
        <v>0</v>
      </c>
      <c r="Q1482" s="179">
        <v>0</v>
      </c>
      <c r="R1482" s="179">
        <f>Q1482*H1482</f>
        <v>0</v>
      </c>
      <c r="S1482" s="179">
        <v>0</v>
      </c>
      <c r="T1482" s="180">
        <f>S1482*H1482</f>
        <v>0</v>
      </c>
      <c r="U1482" s="33"/>
      <c r="V1482" s="33"/>
      <c r="W1482" s="33"/>
      <c r="X1482" s="33"/>
      <c r="Y1482" s="33"/>
      <c r="Z1482" s="33"/>
      <c r="AA1482" s="33"/>
      <c r="AB1482" s="33"/>
      <c r="AC1482" s="33"/>
      <c r="AD1482" s="33"/>
      <c r="AE1482" s="33"/>
      <c r="AR1482" s="181" t="s">
        <v>351</v>
      </c>
      <c r="AT1482" s="181" t="s">
        <v>260</v>
      </c>
      <c r="AU1482" s="181" t="s">
        <v>89</v>
      </c>
      <c r="AY1482" s="18" t="s">
        <v>258</v>
      </c>
      <c r="BE1482" s="182">
        <f>IF(N1482="základná",J1482,0)</f>
        <v>0</v>
      </c>
      <c r="BF1482" s="182">
        <f>IF(N1482="znížená",J1482,0)</f>
        <v>0</v>
      </c>
      <c r="BG1482" s="182">
        <f>IF(N1482="zákl. prenesená",J1482,0)</f>
        <v>0</v>
      </c>
      <c r="BH1482" s="182">
        <f>IF(N1482="zníž. prenesená",J1482,0)</f>
        <v>0</v>
      </c>
      <c r="BI1482" s="182">
        <f>IF(N1482="nulová",J1482,0)</f>
        <v>0</v>
      </c>
      <c r="BJ1482" s="18" t="s">
        <v>89</v>
      </c>
      <c r="BK1482" s="183">
        <f>ROUND(I1482*H1482,3)</f>
        <v>0</v>
      </c>
      <c r="BL1482" s="18" t="s">
        <v>351</v>
      </c>
      <c r="BM1482" s="181" t="s">
        <v>2211</v>
      </c>
    </row>
    <row r="1483" spans="1:65" s="12" customFormat="1" ht="22.9" customHeight="1">
      <c r="B1483" s="156"/>
      <c r="D1483" s="157" t="s">
        <v>73</v>
      </c>
      <c r="E1483" s="167" t="s">
        <v>2212</v>
      </c>
      <c r="F1483" s="167" t="s">
        <v>2213</v>
      </c>
      <c r="I1483" s="159"/>
      <c r="J1483" s="168">
        <f>BK1483</f>
        <v>0</v>
      </c>
      <c r="L1483" s="156"/>
      <c r="M1483" s="161"/>
      <c r="N1483" s="162"/>
      <c r="O1483" s="162"/>
      <c r="P1483" s="163">
        <f>SUM(P1484:P1562)</f>
        <v>0</v>
      </c>
      <c r="Q1483" s="162"/>
      <c r="R1483" s="163">
        <f>SUM(R1484:R1562)</f>
        <v>6.7829962199999994</v>
      </c>
      <c r="S1483" s="162"/>
      <c r="T1483" s="164">
        <f>SUM(T1484:T1562)</f>
        <v>0</v>
      </c>
      <c r="AR1483" s="157" t="s">
        <v>89</v>
      </c>
      <c r="AT1483" s="165" t="s">
        <v>73</v>
      </c>
      <c r="AU1483" s="165" t="s">
        <v>82</v>
      </c>
      <c r="AY1483" s="157" t="s">
        <v>258</v>
      </c>
      <c r="BK1483" s="166">
        <f>SUM(BK1484:BK1562)</f>
        <v>0</v>
      </c>
    </row>
    <row r="1484" spans="1:65" s="2" customFormat="1" ht="16.5" customHeight="1">
      <c r="A1484" s="33"/>
      <c r="B1484" s="169"/>
      <c r="C1484" s="170" t="s">
        <v>2214</v>
      </c>
      <c r="D1484" s="170" t="s">
        <v>260</v>
      </c>
      <c r="E1484" s="171" t="s">
        <v>2215</v>
      </c>
      <c r="F1484" s="172" t="s">
        <v>2216</v>
      </c>
      <c r="G1484" s="173" t="s">
        <v>528</v>
      </c>
      <c r="H1484" s="174">
        <v>163.94</v>
      </c>
      <c r="I1484" s="175"/>
      <c r="J1484" s="174">
        <f>ROUND(I1484*H1484,3)</f>
        <v>0</v>
      </c>
      <c r="K1484" s="176"/>
      <c r="L1484" s="34"/>
      <c r="M1484" s="177" t="s">
        <v>1</v>
      </c>
      <c r="N1484" s="178" t="s">
        <v>40</v>
      </c>
      <c r="O1484" s="59"/>
      <c r="P1484" s="179">
        <f>O1484*H1484</f>
        <v>0</v>
      </c>
      <c r="Q1484" s="179">
        <v>6.3000000000000003E-4</v>
      </c>
      <c r="R1484" s="179">
        <f>Q1484*H1484</f>
        <v>0.1032822</v>
      </c>
      <c r="S1484" s="179">
        <v>0</v>
      </c>
      <c r="T1484" s="180">
        <f>S1484*H1484</f>
        <v>0</v>
      </c>
      <c r="U1484" s="33"/>
      <c r="V1484" s="33"/>
      <c r="W1484" s="33"/>
      <c r="X1484" s="33"/>
      <c r="Y1484" s="33"/>
      <c r="Z1484" s="33"/>
      <c r="AA1484" s="33"/>
      <c r="AB1484" s="33"/>
      <c r="AC1484" s="33"/>
      <c r="AD1484" s="33"/>
      <c r="AE1484" s="33"/>
      <c r="AR1484" s="181" t="s">
        <v>351</v>
      </c>
      <c r="AT1484" s="181" t="s">
        <v>260</v>
      </c>
      <c r="AU1484" s="181" t="s">
        <v>89</v>
      </c>
      <c r="AY1484" s="18" t="s">
        <v>258</v>
      </c>
      <c r="BE1484" s="182">
        <f>IF(N1484="základná",J1484,0)</f>
        <v>0</v>
      </c>
      <c r="BF1484" s="182">
        <f>IF(N1484="znížená",J1484,0)</f>
        <v>0</v>
      </c>
      <c r="BG1484" s="182">
        <f>IF(N1484="zákl. prenesená",J1484,0)</f>
        <v>0</v>
      </c>
      <c r="BH1484" s="182">
        <f>IF(N1484="zníž. prenesená",J1484,0)</f>
        <v>0</v>
      </c>
      <c r="BI1484" s="182">
        <f>IF(N1484="nulová",J1484,0)</f>
        <v>0</v>
      </c>
      <c r="BJ1484" s="18" t="s">
        <v>89</v>
      </c>
      <c r="BK1484" s="183">
        <f>ROUND(I1484*H1484,3)</f>
        <v>0</v>
      </c>
      <c r="BL1484" s="18" t="s">
        <v>351</v>
      </c>
      <c r="BM1484" s="181" t="s">
        <v>2217</v>
      </c>
    </row>
    <row r="1485" spans="1:65" s="14" customFormat="1" ht="11.25">
      <c r="B1485" s="192"/>
      <c r="D1485" s="185" t="s">
        <v>266</v>
      </c>
      <c r="E1485" s="193" t="s">
        <v>1</v>
      </c>
      <c r="F1485" s="194" t="s">
        <v>2218</v>
      </c>
      <c r="H1485" s="195">
        <v>7.1639999999999997</v>
      </c>
      <c r="I1485" s="196"/>
      <c r="L1485" s="192"/>
      <c r="M1485" s="197"/>
      <c r="N1485" s="198"/>
      <c r="O1485" s="198"/>
      <c r="P1485" s="198"/>
      <c r="Q1485" s="198"/>
      <c r="R1485" s="198"/>
      <c r="S1485" s="198"/>
      <c r="T1485" s="199"/>
      <c r="AT1485" s="193" t="s">
        <v>266</v>
      </c>
      <c r="AU1485" s="193" t="s">
        <v>89</v>
      </c>
      <c r="AV1485" s="14" t="s">
        <v>89</v>
      </c>
      <c r="AW1485" s="14" t="s">
        <v>29</v>
      </c>
      <c r="AX1485" s="14" t="s">
        <v>74</v>
      </c>
      <c r="AY1485" s="193" t="s">
        <v>258</v>
      </c>
    </row>
    <row r="1486" spans="1:65" s="14" customFormat="1" ht="22.5">
      <c r="B1486" s="192"/>
      <c r="D1486" s="185" t="s">
        <v>266</v>
      </c>
      <c r="E1486" s="193" t="s">
        <v>1</v>
      </c>
      <c r="F1486" s="194" t="s">
        <v>2219</v>
      </c>
      <c r="H1486" s="195">
        <v>16.07</v>
      </c>
      <c r="I1486" s="196"/>
      <c r="L1486" s="192"/>
      <c r="M1486" s="197"/>
      <c r="N1486" s="198"/>
      <c r="O1486" s="198"/>
      <c r="P1486" s="198"/>
      <c r="Q1486" s="198"/>
      <c r="R1486" s="198"/>
      <c r="S1486" s="198"/>
      <c r="T1486" s="199"/>
      <c r="AT1486" s="193" t="s">
        <v>266</v>
      </c>
      <c r="AU1486" s="193" t="s">
        <v>89</v>
      </c>
      <c r="AV1486" s="14" t="s">
        <v>89</v>
      </c>
      <c r="AW1486" s="14" t="s">
        <v>29</v>
      </c>
      <c r="AX1486" s="14" t="s">
        <v>74</v>
      </c>
      <c r="AY1486" s="193" t="s">
        <v>258</v>
      </c>
    </row>
    <row r="1487" spans="1:65" s="14" customFormat="1" ht="22.5">
      <c r="B1487" s="192"/>
      <c r="D1487" s="185" t="s">
        <v>266</v>
      </c>
      <c r="E1487" s="193" t="s">
        <v>1</v>
      </c>
      <c r="F1487" s="194" t="s">
        <v>2220</v>
      </c>
      <c r="H1487" s="195">
        <v>10.638</v>
      </c>
      <c r="I1487" s="196"/>
      <c r="L1487" s="192"/>
      <c r="M1487" s="197"/>
      <c r="N1487" s="198"/>
      <c r="O1487" s="198"/>
      <c r="P1487" s="198"/>
      <c r="Q1487" s="198"/>
      <c r="R1487" s="198"/>
      <c r="S1487" s="198"/>
      <c r="T1487" s="199"/>
      <c r="AT1487" s="193" t="s">
        <v>266</v>
      </c>
      <c r="AU1487" s="193" t="s">
        <v>89</v>
      </c>
      <c r="AV1487" s="14" t="s">
        <v>89</v>
      </c>
      <c r="AW1487" s="14" t="s">
        <v>29</v>
      </c>
      <c r="AX1487" s="14" t="s">
        <v>74</v>
      </c>
      <c r="AY1487" s="193" t="s">
        <v>258</v>
      </c>
    </row>
    <row r="1488" spans="1:65" s="14" customFormat="1" ht="11.25">
      <c r="B1488" s="192"/>
      <c r="D1488" s="185" t="s">
        <v>266</v>
      </c>
      <c r="E1488" s="193" t="s">
        <v>1</v>
      </c>
      <c r="F1488" s="194" t="s">
        <v>2221</v>
      </c>
      <c r="H1488" s="195">
        <v>6.06</v>
      </c>
      <c r="I1488" s="196"/>
      <c r="L1488" s="192"/>
      <c r="M1488" s="197"/>
      <c r="N1488" s="198"/>
      <c r="O1488" s="198"/>
      <c r="P1488" s="198"/>
      <c r="Q1488" s="198"/>
      <c r="R1488" s="198"/>
      <c r="S1488" s="198"/>
      <c r="T1488" s="199"/>
      <c r="AT1488" s="193" t="s">
        <v>266</v>
      </c>
      <c r="AU1488" s="193" t="s">
        <v>89</v>
      </c>
      <c r="AV1488" s="14" t="s">
        <v>89</v>
      </c>
      <c r="AW1488" s="14" t="s">
        <v>29</v>
      </c>
      <c r="AX1488" s="14" t="s">
        <v>74</v>
      </c>
      <c r="AY1488" s="193" t="s">
        <v>258</v>
      </c>
    </row>
    <row r="1489" spans="1:65" s="14" customFormat="1" ht="11.25">
      <c r="B1489" s="192"/>
      <c r="D1489" s="185" t="s">
        <v>266</v>
      </c>
      <c r="E1489" s="193" t="s">
        <v>1</v>
      </c>
      <c r="F1489" s="194" t="s">
        <v>2222</v>
      </c>
      <c r="H1489" s="195">
        <v>13.66</v>
      </c>
      <c r="I1489" s="196"/>
      <c r="L1489" s="192"/>
      <c r="M1489" s="197"/>
      <c r="N1489" s="198"/>
      <c r="O1489" s="198"/>
      <c r="P1489" s="198"/>
      <c r="Q1489" s="198"/>
      <c r="R1489" s="198"/>
      <c r="S1489" s="198"/>
      <c r="T1489" s="199"/>
      <c r="AT1489" s="193" t="s">
        <v>266</v>
      </c>
      <c r="AU1489" s="193" t="s">
        <v>89</v>
      </c>
      <c r="AV1489" s="14" t="s">
        <v>89</v>
      </c>
      <c r="AW1489" s="14" t="s">
        <v>29</v>
      </c>
      <c r="AX1489" s="14" t="s">
        <v>74</v>
      </c>
      <c r="AY1489" s="193" t="s">
        <v>258</v>
      </c>
    </row>
    <row r="1490" spans="1:65" s="14" customFormat="1" ht="11.25">
      <c r="B1490" s="192"/>
      <c r="D1490" s="185" t="s">
        <v>266</v>
      </c>
      <c r="E1490" s="193" t="s">
        <v>1</v>
      </c>
      <c r="F1490" s="194" t="s">
        <v>2223</v>
      </c>
      <c r="H1490" s="195">
        <v>15.058999999999999</v>
      </c>
      <c r="I1490" s="196"/>
      <c r="L1490" s="192"/>
      <c r="M1490" s="197"/>
      <c r="N1490" s="198"/>
      <c r="O1490" s="198"/>
      <c r="P1490" s="198"/>
      <c r="Q1490" s="198"/>
      <c r="R1490" s="198"/>
      <c r="S1490" s="198"/>
      <c r="T1490" s="199"/>
      <c r="AT1490" s="193" t="s">
        <v>266</v>
      </c>
      <c r="AU1490" s="193" t="s">
        <v>89</v>
      </c>
      <c r="AV1490" s="14" t="s">
        <v>89</v>
      </c>
      <c r="AW1490" s="14" t="s">
        <v>29</v>
      </c>
      <c r="AX1490" s="14" t="s">
        <v>74</v>
      </c>
      <c r="AY1490" s="193" t="s">
        <v>258</v>
      </c>
    </row>
    <row r="1491" spans="1:65" s="14" customFormat="1" ht="11.25">
      <c r="B1491" s="192"/>
      <c r="D1491" s="185" t="s">
        <v>266</v>
      </c>
      <c r="E1491" s="193" t="s">
        <v>1</v>
      </c>
      <c r="F1491" s="194" t="s">
        <v>2224</v>
      </c>
      <c r="H1491" s="195">
        <v>11.428000000000001</v>
      </c>
      <c r="I1491" s="196"/>
      <c r="L1491" s="192"/>
      <c r="M1491" s="197"/>
      <c r="N1491" s="198"/>
      <c r="O1491" s="198"/>
      <c r="P1491" s="198"/>
      <c r="Q1491" s="198"/>
      <c r="R1491" s="198"/>
      <c r="S1491" s="198"/>
      <c r="T1491" s="199"/>
      <c r="AT1491" s="193" t="s">
        <v>266</v>
      </c>
      <c r="AU1491" s="193" t="s">
        <v>89</v>
      </c>
      <c r="AV1491" s="14" t="s">
        <v>89</v>
      </c>
      <c r="AW1491" s="14" t="s">
        <v>29</v>
      </c>
      <c r="AX1491" s="14" t="s">
        <v>74</v>
      </c>
      <c r="AY1491" s="193" t="s">
        <v>258</v>
      </c>
    </row>
    <row r="1492" spans="1:65" s="14" customFormat="1" ht="11.25">
      <c r="B1492" s="192"/>
      <c r="D1492" s="185" t="s">
        <v>266</v>
      </c>
      <c r="E1492" s="193" t="s">
        <v>1</v>
      </c>
      <c r="F1492" s="194" t="s">
        <v>2225</v>
      </c>
      <c r="H1492" s="195">
        <v>8.8239999999999998</v>
      </c>
      <c r="I1492" s="196"/>
      <c r="L1492" s="192"/>
      <c r="M1492" s="197"/>
      <c r="N1492" s="198"/>
      <c r="O1492" s="198"/>
      <c r="P1492" s="198"/>
      <c r="Q1492" s="198"/>
      <c r="R1492" s="198"/>
      <c r="S1492" s="198"/>
      <c r="T1492" s="199"/>
      <c r="AT1492" s="193" t="s">
        <v>266</v>
      </c>
      <c r="AU1492" s="193" t="s">
        <v>89</v>
      </c>
      <c r="AV1492" s="14" t="s">
        <v>89</v>
      </c>
      <c r="AW1492" s="14" t="s">
        <v>29</v>
      </c>
      <c r="AX1492" s="14" t="s">
        <v>74</v>
      </c>
      <c r="AY1492" s="193" t="s">
        <v>258</v>
      </c>
    </row>
    <row r="1493" spans="1:65" s="14" customFormat="1" ht="11.25">
      <c r="B1493" s="192"/>
      <c r="D1493" s="185" t="s">
        <v>266</v>
      </c>
      <c r="E1493" s="193" t="s">
        <v>1</v>
      </c>
      <c r="F1493" s="194" t="s">
        <v>2226</v>
      </c>
      <c r="H1493" s="195">
        <v>3.8119999999999998</v>
      </c>
      <c r="I1493" s="196"/>
      <c r="L1493" s="192"/>
      <c r="M1493" s="197"/>
      <c r="N1493" s="198"/>
      <c r="O1493" s="198"/>
      <c r="P1493" s="198"/>
      <c r="Q1493" s="198"/>
      <c r="R1493" s="198"/>
      <c r="S1493" s="198"/>
      <c r="T1493" s="199"/>
      <c r="AT1493" s="193" t="s">
        <v>266</v>
      </c>
      <c r="AU1493" s="193" t="s">
        <v>89</v>
      </c>
      <c r="AV1493" s="14" t="s">
        <v>89</v>
      </c>
      <c r="AW1493" s="14" t="s">
        <v>29</v>
      </c>
      <c r="AX1493" s="14" t="s">
        <v>74</v>
      </c>
      <c r="AY1493" s="193" t="s">
        <v>258</v>
      </c>
    </row>
    <row r="1494" spans="1:65" s="14" customFormat="1" ht="11.25">
      <c r="B1494" s="192"/>
      <c r="D1494" s="185" t="s">
        <v>266</v>
      </c>
      <c r="E1494" s="193" t="s">
        <v>1</v>
      </c>
      <c r="F1494" s="194" t="s">
        <v>2227</v>
      </c>
      <c r="H1494" s="195">
        <v>10.81</v>
      </c>
      <c r="I1494" s="196"/>
      <c r="L1494" s="192"/>
      <c r="M1494" s="197"/>
      <c r="N1494" s="198"/>
      <c r="O1494" s="198"/>
      <c r="P1494" s="198"/>
      <c r="Q1494" s="198"/>
      <c r="R1494" s="198"/>
      <c r="S1494" s="198"/>
      <c r="T1494" s="199"/>
      <c r="AT1494" s="193" t="s">
        <v>266</v>
      </c>
      <c r="AU1494" s="193" t="s">
        <v>89</v>
      </c>
      <c r="AV1494" s="14" t="s">
        <v>89</v>
      </c>
      <c r="AW1494" s="14" t="s">
        <v>29</v>
      </c>
      <c r="AX1494" s="14" t="s">
        <v>74</v>
      </c>
      <c r="AY1494" s="193" t="s">
        <v>258</v>
      </c>
    </row>
    <row r="1495" spans="1:65" s="14" customFormat="1" ht="11.25">
      <c r="B1495" s="192"/>
      <c r="D1495" s="185" t="s">
        <v>266</v>
      </c>
      <c r="E1495" s="193" t="s">
        <v>1</v>
      </c>
      <c r="F1495" s="194" t="s">
        <v>2228</v>
      </c>
      <c r="H1495" s="195">
        <v>6.97</v>
      </c>
      <c r="I1495" s="196"/>
      <c r="L1495" s="192"/>
      <c r="M1495" s="197"/>
      <c r="N1495" s="198"/>
      <c r="O1495" s="198"/>
      <c r="P1495" s="198"/>
      <c r="Q1495" s="198"/>
      <c r="R1495" s="198"/>
      <c r="S1495" s="198"/>
      <c r="T1495" s="199"/>
      <c r="AT1495" s="193" t="s">
        <v>266</v>
      </c>
      <c r="AU1495" s="193" t="s">
        <v>89</v>
      </c>
      <c r="AV1495" s="14" t="s">
        <v>89</v>
      </c>
      <c r="AW1495" s="14" t="s">
        <v>29</v>
      </c>
      <c r="AX1495" s="14" t="s">
        <v>74</v>
      </c>
      <c r="AY1495" s="193" t="s">
        <v>258</v>
      </c>
    </row>
    <row r="1496" spans="1:65" s="14" customFormat="1" ht="11.25">
      <c r="B1496" s="192"/>
      <c r="D1496" s="185" t="s">
        <v>266</v>
      </c>
      <c r="E1496" s="193" t="s">
        <v>1</v>
      </c>
      <c r="F1496" s="194" t="s">
        <v>2229</v>
      </c>
      <c r="H1496" s="195">
        <v>12.1</v>
      </c>
      <c r="I1496" s="196"/>
      <c r="L1496" s="192"/>
      <c r="M1496" s="197"/>
      <c r="N1496" s="198"/>
      <c r="O1496" s="198"/>
      <c r="P1496" s="198"/>
      <c r="Q1496" s="198"/>
      <c r="R1496" s="198"/>
      <c r="S1496" s="198"/>
      <c r="T1496" s="199"/>
      <c r="AT1496" s="193" t="s">
        <v>266</v>
      </c>
      <c r="AU1496" s="193" t="s">
        <v>89</v>
      </c>
      <c r="AV1496" s="14" t="s">
        <v>89</v>
      </c>
      <c r="AW1496" s="14" t="s">
        <v>29</v>
      </c>
      <c r="AX1496" s="14" t="s">
        <v>74</v>
      </c>
      <c r="AY1496" s="193" t="s">
        <v>258</v>
      </c>
    </row>
    <row r="1497" spans="1:65" s="14" customFormat="1" ht="11.25">
      <c r="B1497" s="192"/>
      <c r="D1497" s="185" t="s">
        <v>266</v>
      </c>
      <c r="E1497" s="193" t="s">
        <v>1</v>
      </c>
      <c r="F1497" s="194" t="s">
        <v>2230</v>
      </c>
      <c r="H1497" s="195">
        <v>8.2899999999999991</v>
      </c>
      <c r="I1497" s="196"/>
      <c r="L1497" s="192"/>
      <c r="M1497" s="197"/>
      <c r="N1497" s="198"/>
      <c r="O1497" s="198"/>
      <c r="P1497" s="198"/>
      <c r="Q1497" s="198"/>
      <c r="R1497" s="198"/>
      <c r="S1497" s="198"/>
      <c r="T1497" s="199"/>
      <c r="AT1497" s="193" t="s">
        <v>266</v>
      </c>
      <c r="AU1497" s="193" t="s">
        <v>89</v>
      </c>
      <c r="AV1497" s="14" t="s">
        <v>89</v>
      </c>
      <c r="AW1497" s="14" t="s">
        <v>29</v>
      </c>
      <c r="AX1497" s="14" t="s">
        <v>74</v>
      </c>
      <c r="AY1497" s="193" t="s">
        <v>258</v>
      </c>
    </row>
    <row r="1498" spans="1:65" s="14" customFormat="1" ht="11.25">
      <c r="B1498" s="192"/>
      <c r="D1498" s="185" t="s">
        <v>266</v>
      </c>
      <c r="E1498" s="193" t="s">
        <v>1</v>
      </c>
      <c r="F1498" s="194" t="s">
        <v>2231</v>
      </c>
      <c r="H1498" s="195">
        <v>10.59</v>
      </c>
      <c r="I1498" s="196"/>
      <c r="L1498" s="192"/>
      <c r="M1498" s="197"/>
      <c r="N1498" s="198"/>
      <c r="O1498" s="198"/>
      <c r="P1498" s="198"/>
      <c r="Q1498" s="198"/>
      <c r="R1498" s="198"/>
      <c r="S1498" s="198"/>
      <c r="T1498" s="199"/>
      <c r="AT1498" s="193" t="s">
        <v>266</v>
      </c>
      <c r="AU1498" s="193" t="s">
        <v>89</v>
      </c>
      <c r="AV1498" s="14" t="s">
        <v>89</v>
      </c>
      <c r="AW1498" s="14" t="s">
        <v>29</v>
      </c>
      <c r="AX1498" s="14" t="s">
        <v>74</v>
      </c>
      <c r="AY1498" s="193" t="s">
        <v>258</v>
      </c>
    </row>
    <row r="1499" spans="1:65" s="14" customFormat="1" ht="11.25">
      <c r="B1499" s="192"/>
      <c r="D1499" s="185" t="s">
        <v>266</v>
      </c>
      <c r="E1499" s="193" t="s">
        <v>1</v>
      </c>
      <c r="F1499" s="194" t="s">
        <v>2232</v>
      </c>
      <c r="H1499" s="195">
        <v>3.9969999999999999</v>
      </c>
      <c r="I1499" s="196"/>
      <c r="L1499" s="192"/>
      <c r="M1499" s="197"/>
      <c r="N1499" s="198"/>
      <c r="O1499" s="198"/>
      <c r="P1499" s="198"/>
      <c r="Q1499" s="198"/>
      <c r="R1499" s="198"/>
      <c r="S1499" s="198"/>
      <c r="T1499" s="199"/>
      <c r="AT1499" s="193" t="s">
        <v>266</v>
      </c>
      <c r="AU1499" s="193" t="s">
        <v>89</v>
      </c>
      <c r="AV1499" s="14" t="s">
        <v>89</v>
      </c>
      <c r="AW1499" s="14" t="s">
        <v>29</v>
      </c>
      <c r="AX1499" s="14" t="s">
        <v>74</v>
      </c>
      <c r="AY1499" s="193" t="s">
        <v>258</v>
      </c>
    </row>
    <row r="1500" spans="1:65" s="14" customFormat="1" ht="22.5">
      <c r="B1500" s="192"/>
      <c r="D1500" s="185" t="s">
        <v>266</v>
      </c>
      <c r="E1500" s="193" t="s">
        <v>1</v>
      </c>
      <c r="F1500" s="194" t="s">
        <v>2233</v>
      </c>
      <c r="H1500" s="195">
        <v>13.318</v>
      </c>
      <c r="I1500" s="196"/>
      <c r="L1500" s="192"/>
      <c r="M1500" s="197"/>
      <c r="N1500" s="198"/>
      <c r="O1500" s="198"/>
      <c r="P1500" s="198"/>
      <c r="Q1500" s="198"/>
      <c r="R1500" s="198"/>
      <c r="S1500" s="198"/>
      <c r="T1500" s="199"/>
      <c r="AT1500" s="193" t="s">
        <v>266</v>
      </c>
      <c r="AU1500" s="193" t="s">
        <v>89</v>
      </c>
      <c r="AV1500" s="14" t="s">
        <v>89</v>
      </c>
      <c r="AW1500" s="14" t="s">
        <v>29</v>
      </c>
      <c r="AX1500" s="14" t="s">
        <v>74</v>
      </c>
      <c r="AY1500" s="193" t="s">
        <v>258</v>
      </c>
    </row>
    <row r="1501" spans="1:65" s="14" customFormat="1" ht="11.25">
      <c r="B1501" s="192"/>
      <c r="D1501" s="185" t="s">
        <v>266</v>
      </c>
      <c r="E1501" s="193" t="s">
        <v>1</v>
      </c>
      <c r="F1501" s="194" t="s">
        <v>2234</v>
      </c>
      <c r="H1501" s="195">
        <v>5.15</v>
      </c>
      <c r="I1501" s="196"/>
      <c r="L1501" s="192"/>
      <c r="M1501" s="197"/>
      <c r="N1501" s="198"/>
      <c r="O1501" s="198"/>
      <c r="P1501" s="198"/>
      <c r="Q1501" s="198"/>
      <c r="R1501" s="198"/>
      <c r="S1501" s="198"/>
      <c r="T1501" s="199"/>
      <c r="AT1501" s="193" t="s">
        <v>266</v>
      </c>
      <c r="AU1501" s="193" t="s">
        <v>89</v>
      </c>
      <c r="AV1501" s="14" t="s">
        <v>89</v>
      </c>
      <c r="AW1501" s="14" t="s">
        <v>29</v>
      </c>
      <c r="AX1501" s="14" t="s">
        <v>74</v>
      </c>
      <c r="AY1501" s="193" t="s">
        <v>258</v>
      </c>
    </row>
    <row r="1502" spans="1:65" s="15" customFormat="1" ht="11.25">
      <c r="B1502" s="200"/>
      <c r="D1502" s="185" t="s">
        <v>266</v>
      </c>
      <c r="E1502" s="201" t="s">
        <v>204</v>
      </c>
      <c r="F1502" s="202" t="s">
        <v>280</v>
      </c>
      <c r="H1502" s="203">
        <v>163.94</v>
      </c>
      <c r="I1502" s="204"/>
      <c r="L1502" s="200"/>
      <c r="M1502" s="205"/>
      <c r="N1502" s="206"/>
      <c r="O1502" s="206"/>
      <c r="P1502" s="206"/>
      <c r="Q1502" s="206"/>
      <c r="R1502" s="206"/>
      <c r="S1502" s="206"/>
      <c r="T1502" s="207"/>
      <c r="AT1502" s="201" t="s">
        <v>266</v>
      </c>
      <c r="AU1502" s="201" t="s">
        <v>89</v>
      </c>
      <c r="AV1502" s="15" t="s">
        <v>264</v>
      </c>
      <c r="AW1502" s="15" t="s">
        <v>29</v>
      </c>
      <c r="AX1502" s="15" t="s">
        <v>82</v>
      </c>
      <c r="AY1502" s="201" t="s">
        <v>258</v>
      </c>
    </row>
    <row r="1503" spans="1:65" s="2" customFormat="1" ht="16.5" customHeight="1">
      <c r="A1503" s="33"/>
      <c r="B1503" s="169"/>
      <c r="C1503" s="208" t="s">
        <v>2235</v>
      </c>
      <c r="D1503" s="208" t="s">
        <v>394</v>
      </c>
      <c r="E1503" s="209" t="s">
        <v>2236</v>
      </c>
      <c r="F1503" s="210" t="s">
        <v>2237</v>
      </c>
      <c r="G1503" s="211" t="s">
        <v>263</v>
      </c>
      <c r="H1503" s="212">
        <v>172.137</v>
      </c>
      <c r="I1503" s="213"/>
      <c r="J1503" s="212">
        <f>ROUND(I1503*H1503,3)</f>
        <v>0</v>
      </c>
      <c r="K1503" s="214"/>
      <c r="L1503" s="215"/>
      <c r="M1503" s="216" t="s">
        <v>1</v>
      </c>
      <c r="N1503" s="217" t="s">
        <v>40</v>
      </c>
      <c r="O1503" s="59"/>
      <c r="P1503" s="179">
        <f>O1503*H1503</f>
        <v>0</v>
      </c>
      <c r="Q1503" s="179">
        <v>1.01E-2</v>
      </c>
      <c r="R1503" s="179">
        <f>Q1503*H1503</f>
        <v>1.7385837</v>
      </c>
      <c r="S1503" s="179">
        <v>0</v>
      </c>
      <c r="T1503" s="180">
        <f>S1503*H1503</f>
        <v>0</v>
      </c>
      <c r="U1503" s="33"/>
      <c r="V1503" s="33"/>
      <c r="W1503" s="33"/>
      <c r="X1503" s="33"/>
      <c r="Y1503" s="33"/>
      <c r="Z1503" s="33"/>
      <c r="AA1503" s="33"/>
      <c r="AB1503" s="33"/>
      <c r="AC1503" s="33"/>
      <c r="AD1503" s="33"/>
      <c r="AE1503" s="33"/>
      <c r="AR1503" s="181" t="s">
        <v>445</v>
      </c>
      <c r="AT1503" s="181" t="s">
        <v>394</v>
      </c>
      <c r="AU1503" s="181" t="s">
        <v>89</v>
      </c>
      <c r="AY1503" s="18" t="s">
        <v>258</v>
      </c>
      <c r="BE1503" s="182">
        <f>IF(N1503="základná",J1503,0)</f>
        <v>0</v>
      </c>
      <c r="BF1503" s="182">
        <f>IF(N1503="znížená",J1503,0)</f>
        <v>0</v>
      </c>
      <c r="BG1503" s="182">
        <f>IF(N1503="zákl. prenesená",J1503,0)</f>
        <v>0</v>
      </c>
      <c r="BH1503" s="182">
        <f>IF(N1503="zníž. prenesená",J1503,0)</f>
        <v>0</v>
      </c>
      <c r="BI1503" s="182">
        <f>IF(N1503="nulová",J1503,0)</f>
        <v>0</v>
      </c>
      <c r="BJ1503" s="18" t="s">
        <v>89</v>
      </c>
      <c r="BK1503" s="183">
        <f>ROUND(I1503*H1503,3)</f>
        <v>0</v>
      </c>
      <c r="BL1503" s="18" t="s">
        <v>351</v>
      </c>
      <c r="BM1503" s="181" t="s">
        <v>2238</v>
      </c>
    </row>
    <row r="1504" spans="1:65" s="14" customFormat="1" ht="11.25">
      <c r="B1504" s="192"/>
      <c r="D1504" s="185" t="s">
        <v>266</v>
      </c>
      <c r="E1504" s="193" t="s">
        <v>1</v>
      </c>
      <c r="F1504" s="194" t="s">
        <v>2239</v>
      </c>
      <c r="H1504" s="195">
        <v>172.137</v>
      </c>
      <c r="I1504" s="196"/>
      <c r="L1504" s="192"/>
      <c r="M1504" s="197"/>
      <c r="N1504" s="198"/>
      <c r="O1504" s="198"/>
      <c r="P1504" s="198"/>
      <c r="Q1504" s="198"/>
      <c r="R1504" s="198"/>
      <c r="S1504" s="198"/>
      <c r="T1504" s="199"/>
      <c r="AT1504" s="193" t="s">
        <v>266</v>
      </c>
      <c r="AU1504" s="193" t="s">
        <v>89</v>
      </c>
      <c r="AV1504" s="14" t="s">
        <v>89</v>
      </c>
      <c r="AW1504" s="14" t="s">
        <v>29</v>
      </c>
      <c r="AX1504" s="14" t="s">
        <v>82</v>
      </c>
      <c r="AY1504" s="193" t="s">
        <v>258</v>
      </c>
    </row>
    <row r="1505" spans="1:65" s="2" customFormat="1" ht="16.5" customHeight="1">
      <c r="A1505" s="33"/>
      <c r="B1505" s="169"/>
      <c r="C1505" s="170" t="s">
        <v>2240</v>
      </c>
      <c r="D1505" s="170" t="s">
        <v>260</v>
      </c>
      <c r="E1505" s="171" t="s">
        <v>2241</v>
      </c>
      <c r="F1505" s="172" t="s">
        <v>2242</v>
      </c>
      <c r="G1505" s="173" t="s">
        <v>263</v>
      </c>
      <c r="H1505" s="174">
        <v>189.47</v>
      </c>
      <c r="I1505" s="175"/>
      <c r="J1505" s="174">
        <f>ROUND(I1505*H1505,3)</f>
        <v>0</v>
      </c>
      <c r="K1505" s="176"/>
      <c r="L1505" s="34"/>
      <c r="M1505" s="177" t="s">
        <v>1</v>
      </c>
      <c r="N1505" s="178" t="s">
        <v>40</v>
      </c>
      <c r="O1505" s="59"/>
      <c r="P1505" s="179">
        <f>O1505*H1505</f>
        <v>0</v>
      </c>
      <c r="Q1505" s="179">
        <v>3.8500000000000001E-3</v>
      </c>
      <c r="R1505" s="179">
        <f>Q1505*H1505</f>
        <v>0.72945950000000004</v>
      </c>
      <c r="S1505" s="179">
        <v>0</v>
      </c>
      <c r="T1505" s="180">
        <f>S1505*H1505</f>
        <v>0</v>
      </c>
      <c r="U1505" s="33"/>
      <c r="V1505" s="33"/>
      <c r="W1505" s="33"/>
      <c r="X1505" s="33"/>
      <c r="Y1505" s="33"/>
      <c r="Z1505" s="33"/>
      <c r="AA1505" s="33"/>
      <c r="AB1505" s="33"/>
      <c r="AC1505" s="33"/>
      <c r="AD1505" s="33"/>
      <c r="AE1505" s="33"/>
      <c r="AR1505" s="181" t="s">
        <v>351</v>
      </c>
      <c r="AT1505" s="181" t="s">
        <v>260</v>
      </c>
      <c r="AU1505" s="181" t="s">
        <v>89</v>
      </c>
      <c r="AY1505" s="18" t="s">
        <v>258</v>
      </c>
      <c r="BE1505" s="182">
        <f>IF(N1505="základná",J1505,0)</f>
        <v>0</v>
      </c>
      <c r="BF1505" s="182">
        <f>IF(N1505="znížená",J1505,0)</f>
        <v>0</v>
      </c>
      <c r="BG1505" s="182">
        <f>IF(N1505="zákl. prenesená",J1505,0)</f>
        <v>0</v>
      </c>
      <c r="BH1505" s="182">
        <f>IF(N1505="zníž. prenesená",J1505,0)</f>
        <v>0</v>
      </c>
      <c r="BI1505" s="182">
        <f>IF(N1505="nulová",J1505,0)</f>
        <v>0</v>
      </c>
      <c r="BJ1505" s="18" t="s">
        <v>89</v>
      </c>
      <c r="BK1505" s="183">
        <f>ROUND(I1505*H1505,3)</f>
        <v>0</v>
      </c>
      <c r="BL1505" s="18" t="s">
        <v>351</v>
      </c>
      <c r="BM1505" s="181" t="s">
        <v>2243</v>
      </c>
    </row>
    <row r="1506" spans="1:65" s="13" customFormat="1" ht="11.25">
      <c r="B1506" s="184"/>
      <c r="D1506" s="185" t="s">
        <v>266</v>
      </c>
      <c r="E1506" s="186" t="s">
        <v>1</v>
      </c>
      <c r="F1506" s="187" t="s">
        <v>2244</v>
      </c>
      <c r="H1506" s="186" t="s">
        <v>1</v>
      </c>
      <c r="I1506" s="188"/>
      <c r="L1506" s="184"/>
      <c r="M1506" s="189"/>
      <c r="N1506" s="190"/>
      <c r="O1506" s="190"/>
      <c r="P1506" s="190"/>
      <c r="Q1506" s="190"/>
      <c r="R1506" s="190"/>
      <c r="S1506" s="190"/>
      <c r="T1506" s="191"/>
      <c r="AT1506" s="186" t="s">
        <v>266</v>
      </c>
      <c r="AU1506" s="186" t="s">
        <v>89</v>
      </c>
      <c r="AV1506" s="13" t="s">
        <v>82</v>
      </c>
      <c r="AW1506" s="13" t="s">
        <v>29</v>
      </c>
      <c r="AX1506" s="13" t="s">
        <v>74</v>
      </c>
      <c r="AY1506" s="186" t="s">
        <v>258</v>
      </c>
    </row>
    <row r="1507" spans="1:65" s="14" customFormat="1" ht="11.25">
      <c r="B1507" s="192"/>
      <c r="D1507" s="185" t="s">
        <v>266</v>
      </c>
      <c r="E1507" s="193" t="s">
        <v>1</v>
      </c>
      <c r="F1507" s="194" t="s">
        <v>2245</v>
      </c>
      <c r="H1507" s="195">
        <v>3.6120000000000001</v>
      </c>
      <c r="I1507" s="196"/>
      <c r="L1507" s="192"/>
      <c r="M1507" s="197"/>
      <c r="N1507" s="198"/>
      <c r="O1507" s="198"/>
      <c r="P1507" s="198"/>
      <c r="Q1507" s="198"/>
      <c r="R1507" s="198"/>
      <c r="S1507" s="198"/>
      <c r="T1507" s="199"/>
      <c r="AT1507" s="193" t="s">
        <v>266</v>
      </c>
      <c r="AU1507" s="193" t="s">
        <v>89</v>
      </c>
      <c r="AV1507" s="14" t="s">
        <v>89</v>
      </c>
      <c r="AW1507" s="14" t="s">
        <v>29</v>
      </c>
      <c r="AX1507" s="14" t="s">
        <v>74</v>
      </c>
      <c r="AY1507" s="193" t="s">
        <v>258</v>
      </c>
    </row>
    <row r="1508" spans="1:65" s="14" customFormat="1" ht="11.25">
      <c r="B1508" s="192"/>
      <c r="D1508" s="185" t="s">
        <v>266</v>
      </c>
      <c r="E1508" s="193" t="s">
        <v>1</v>
      </c>
      <c r="F1508" s="194" t="s">
        <v>2246</v>
      </c>
      <c r="H1508" s="195">
        <v>23.6</v>
      </c>
      <c r="I1508" s="196"/>
      <c r="L1508" s="192"/>
      <c r="M1508" s="197"/>
      <c r="N1508" s="198"/>
      <c r="O1508" s="198"/>
      <c r="P1508" s="198"/>
      <c r="Q1508" s="198"/>
      <c r="R1508" s="198"/>
      <c r="S1508" s="198"/>
      <c r="T1508" s="199"/>
      <c r="AT1508" s="193" t="s">
        <v>266</v>
      </c>
      <c r="AU1508" s="193" t="s">
        <v>89</v>
      </c>
      <c r="AV1508" s="14" t="s">
        <v>89</v>
      </c>
      <c r="AW1508" s="14" t="s">
        <v>29</v>
      </c>
      <c r="AX1508" s="14" t="s">
        <v>74</v>
      </c>
      <c r="AY1508" s="193" t="s">
        <v>258</v>
      </c>
    </row>
    <row r="1509" spans="1:65" s="14" customFormat="1" ht="11.25">
      <c r="B1509" s="192"/>
      <c r="D1509" s="185" t="s">
        <v>266</v>
      </c>
      <c r="E1509" s="193" t="s">
        <v>1</v>
      </c>
      <c r="F1509" s="194" t="s">
        <v>2247</v>
      </c>
      <c r="H1509" s="195">
        <v>8.8000000000000007</v>
      </c>
      <c r="I1509" s="196"/>
      <c r="L1509" s="192"/>
      <c r="M1509" s="197"/>
      <c r="N1509" s="198"/>
      <c r="O1509" s="198"/>
      <c r="P1509" s="198"/>
      <c r="Q1509" s="198"/>
      <c r="R1509" s="198"/>
      <c r="S1509" s="198"/>
      <c r="T1509" s="199"/>
      <c r="AT1509" s="193" t="s">
        <v>266</v>
      </c>
      <c r="AU1509" s="193" t="s">
        <v>89</v>
      </c>
      <c r="AV1509" s="14" t="s">
        <v>89</v>
      </c>
      <c r="AW1509" s="14" t="s">
        <v>29</v>
      </c>
      <c r="AX1509" s="14" t="s">
        <v>74</v>
      </c>
      <c r="AY1509" s="193" t="s">
        <v>258</v>
      </c>
    </row>
    <row r="1510" spans="1:65" s="14" customFormat="1" ht="11.25">
      <c r="B1510" s="192"/>
      <c r="D1510" s="185" t="s">
        <v>266</v>
      </c>
      <c r="E1510" s="193" t="s">
        <v>1</v>
      </c>
      <c r="F1510" s="194" t="s">
        <v>2248</v>
      </c>
      <c r="H1510" s="195">
        <v>2.21</v>
      </c>
      <c r="I1510" s="196"/>
      <c r="L1510" s="192"/>
      <c r="M1510" s="197"/>
      <c r="N1510" s="198"/>
      <c r="O1510" s="198"/>
      <c r="P1510" s="198"/>
      <c r="Q1510" s="198"/>
      <c r="R1510" s="198"/>
      <c r="S1510" s="198"/>
      <c r="T1510" s="199"/>
      <c r="AT1510" s="193" t="s">
        <v>266</v>
      </c>
      <c r="AU1510" s="193" t="s">
        <v>89</v>
      </c>
      <c r="AV1510" s="14" t="s">
        <v>89</v>
      </c>
      <c r="AW1510" s="14" t="s">
        <v>29</v>
      </c>
      <c r="AX1510" s="14" t="s">
        <v>74</v>
      </c>
      <c r="AY1510" s="193" t="s">
        <v>258</v>
      </c>
    </row>
    <row r="1511" spans="1:65" s="14" customFormat="1" ht="11.25">
      <c r="B1511" s="192"/>
      <c r="D1511" s="185" t="s">
        <v>266</v>
      </c>
      <c r="E1511" s="193" t="s">
        <v>1</v>
      </c>
      <c r="F1511" s="194" t="s">
        <v>2249</v>
      </c>
      <c r="H1511" s="195">
        <v>2.72</v>
      </c>
      <c r="I1511" s="196"/>
      <c r="L1511" s="192"/>
      <c r="M1511" s="197"/>
      <c r="N1511" s="198"/>
      <c r="O1511" s="198"/>
      <c r="P1511" s="198"/>
      <c r="Q1511" s="198"/>
      <c r="R1511" s="198"/>
      <c r="S1511" s="198"/>
      <c r="T1511" s="199"/>
      <c r="AT1511" s="193" t="s">
        <v>266</v>
      </c>
      <c r="AU1511" s="193" t="s">
        <v>89</v>
      </c>
      <c r="AV1511" s="14" t="s">
        <v>89</v>
      </c>
      <c r="AW1511" s="14" t="s">
        <v>29</v>
      </c>
      <c r="AX1511" s="14" t="s">
        <v>74</v>
      </c>
      <c r="AY1511" s="193" t="s">
        <v>258</v>
      </c>
    </row>
    <row r="1512" spans="1:65" s="14" customFormat="1" ht="11.25">
      <c r="B1512" s="192"/>
      <c r="D1512" s="185" t="s">
        <v>266</v>
      </c>
      <c r="E1512" s="193" t="s">
        <v>1</v>
      </c>
      <c r="F1512" s="194" t="s">
        <v>2250</v>
      </c>
      <c r="H1512" s="195">
        <v>9.92</v>
      </c>
      <c r="I1512" s="196"/>
      <c r="L1512" s="192"/>
      <c r="M1512" s="197"/>
      <c r="N1512" s="198"/>
      <c r="O1512" s="198"/>
      <c r="P1512" s="198"/>
      <c r="Q1512" s="198"/>
      <c r="R1512" s="198"/>
      <c r="S1512" s="198"/>
      <c r="T1512" s="199"/>
      <c r="AT1512" s="193" t="s">
        <v>266</v>
      </c>
      <c r="AU1512" s="193" t="s">
        <v>89</v>
      </c>
      <c r="AV1512" s="14" t="s">
        <v>89</v>
      </c>
      <c r="AW1512" s="14" t="s">
        <v>29</v>
      </c>
      <c r="AX1512" s="14" t="s">
        <v>74</v>
      </c>
      <c r="AY1512" s="193" t="s">
        <v>258</v>
      </c>
    </row>
    <row r="1513" spans="1:65" s="14" customFormat="1" ht="11.25">
      <c r="B1513" s="192"/>
      <c r="D1513" s="185" t="s">
        <v>266</v>
      </c>
      <c r="E1513" s="193" t="s">
        <v>1</v>
      </c>
      <c r="F1513" s="194" t="s">
        <v>2251</v>
      </c>
      <c r="H1513" s="195">
        <v>4.07</v>
      </c>
      <c r="I1513" s="196"/>
      <c r="L1513" s="192"/>
      <c r="M1513" s="197"/>
      <c r="N1513" s="198"/>
      <c r="O1513" s="198"/>
      <c r="P1513" s="198"/>
      <c r="Q1513" s="198"/>
      <c r="R1513" s="198"/>
      <c r="S1513" s="198"/>
      <c r="T1513" s="199"/>
      <c r="AT1513" s="193" t="s">
        <v>266</v>
      </c>
      <c r="AU1513" s="193" t="s">
        <v>89</v>
      </c>
      <c r="AV1513" s="14" t="s">
        <v>89</v>
      </c>
      <c r="AW1513" s="14" t="s">
        <v>29</v>
      </c>
      <c r="AX1513" s="14" t="s">
        <v>74</v>
      </c>
      <c r="AY1513" s="193" t="s">
        <v>258</v>
      </c>
    </row>
    <row r="1514" spans="1:65" s="14" customFormat="1" ht="11.25">
      <c r="B1514" s="192"/>
      <c r="D1514" s="185" t="s">
        <v>266</v>
      </c>
      <c r="E1514" s="193" t="s">
        <v>1</v>
      </c>
      <c r="F1514" s="194" t="s">
        <v>2252</v>
      </c>
      <c r="H1514" s="195">
        <v>2.95</v>
      </c>
      <c r="I1514" s="196"/>
      <c r="L1514" s="192"/>
      <c r="M1514" s="197"/>
      <c r="N1514" s="198"/>
      <c r="O1514" s="198"/>
      <c r="P1514" s="198"/>
      <c r="Q1514" s="198"/>
      <c r="R1514" s="198"/>
      <c r="S1514" s="198"/>
      <c r="T1514" s="199"/>
      <c r="AT1514" s="193" t="s">
        <v>266</v>
      </c>
      <c r="AU1514" s="193" t="s">
        <v>89</v>
      </c>
      <c r="AV1514" s="14" t="s">
        <v>89</v>
      </c>
      <c r="AW1514" s="14" t="s">
        <v>29</v>
      </c>
      <c r="AX1514" s="14" t="s">
        <v>74</v>
      </c>
      <c r="AY1514" s="193" t="s">
        <v>258</v>
      </c>
    </row>
    <row r="1515" spans="1:65" s="14" customFormat="1" ht="11.25">
      <c r="B1515" s="192"/>
      <c r="D1515" s="185" t="s">
        <v>266</v>
      </c>
      <c r="E1515" s="193" t="s">
        <v>1</v>
      </c>
      <c r="F1515" s="194" t="s">
        <v>2253</v>
      </c>
      <c r="H1515" s="195">
        <v>12.23</v>
      </c>
      <c r="I1515" s="196"/>
      <c r="L1515" s="192"/>
      <c r="M1515" s="197"/>
      <c r="N1515" s="198"/>
      <c r="O1515" s="198"/>
      <c r="P1515" s="198"/>
      <c r="Q1515" s="198"/>
      <c r="R1515" s="198"/>
      <c r="S1515" s="198"/>
      <c r="T1515" s="199"/>
      <c r="AT1515" s="193" t="s">
        <v>266</v>
      </c>
      <c r="AU1515" s="193" t="s">
        <v>89</v>
      </c>
      <c r="AV1515" s="14" t="s">
        <v>89</v>
      </c>
      <c r="AW1515" s="14" t="s">
        <v>29</v>
      </c>
      <c r="AX1515" s="14" t="s">
        <v>74</v>
      </c>
      <c r="AY1515" s="193" t="s">
        <v>258</v>
      </c>
    </row>
    <row r="1516" spans="1:65" s="14" customFormat="1" ht="11.25">
      <c r="B1516" s="192"/>
      <c r="D1516" s="185" t="s">
        <v>266</v>
      </c>
      <c r="E1516" s="193" t="s">
        <v>1</v>
      </c>
      <c r="F1516" s="194" t="s">
        <v>2254</v>
      </c>
      <c r="H1516" s="195">
        <v>5.6</v>
      </c>
      <c r="I1516" s="196"/>
      <c r="L1516" s="192"/>
      <c r="M1516" s="197"/>
      <c r="N1516" s="198"/>
      <c r="O1516" s="198"/>
      <c r="P1516" s="198"/>
      <c r="Q1516" s="198"/>
      <c r="R1516" s="198"/>
      <c r="S1516" s="198"/>
      <c r="T1516" s="199"/>
      <c r="AT1516" s="193" t="s">
        <v>266</v>
      </c>
      <c r="AU1516" s="193" t="s">
        <v>89</v>
      </c>
      <c r="AV1516" s="14" t="s">
        <v>89</v>
      </c>
      <c r="AW1516" s="14" t="s">
        <v>29</v>
      </c>
      <c r="AX1516" s="14" t="s">
        <v>74</v>
      </c>
      <c r="AY1516" s="193" t="s">
        <v>258</v>
      </c>
    </row>
    <row r="1517" spans="1:65" s="14" customFormat="1" ht="11.25">
      <c r="B1517" s="192"/>
      <c r="D1517" s="185" t="s">
        <v>266</v>
      </c>
      <c r="E1517" s="193" t="s">
        <v>1</v>
      </c>
      <c r="F1517" s="194" t="s">
        <v>2255</v>
      </c>
      <c r="H1517" s="195">
        <v>7.91</v>
      </c>
      <c r="I1517" s="196"/>
      <c r="L1517" s="192"/>
      <c r="M1517" s="197"/>
      <c r="N1517" s="198"/>
      <c r="O1517" s="198"/>
      <c r="P1517" s="198"/>
      <c r="Q1517" s="198"/>
      <c r="R1517" s="198"/>
      <c r="S1517" s="198"/>
      <c r="T1517" s="199"/>
      <c r="AT1517" s="193" t="s">
        <v>266</v>
      </c>
      <c r="AU1517" s="193" t="s">
        <v>89</v>
      </c>
      <c r="AV1517" s="14" t="s">
        <v>89</v>
      </c>
      <c r="AW1517" s="14" t="s">
        <v>29</v>
      </c>
      <c r="AX1517" s="14" t="s">
        <v>74</v>
      </c>
      <c r="AY1517" s="193" t="s">
        <v>258</v>
      </c>
    </row>
    <row r="1518" spans="1:65" s="14" customFormat="1" ht="11.25">
      <c r="B1518" s="192"/>
      <c r="D1518" s="185" t="s">
        <v>266</v>
      </c>
      <c r="E1518" s="193" t="s">
        <v>1</v>
      </c>
      <c r="F1518" s="194" t="s">
        <v>2256</v>
      </c>
      <c r="H1518" s="195">
        <v>15.37</v>
      </c>
      <c r="I1518" s="196"/>
      <c r="L1518" s="192"/>
      <c r="M1518" s="197"/>
      <c r="N1518" s="198"/>
      <c r="O1518" s="198"/>
      <c r="P1518" s="198"/>
      <c r="Q1518" s="198"/>
      <c r="R1518" s="198"/>
      <c r="S1518" s="198"/>
      <c r="T1518" s="199"/>
      <c r="AT1518" s="193" t="s">
        <v>266</v>
      </c>
      <c r="AU1518" s="193" t="s">
        <v>89</v>
      </c>
      <c r="AV1518" s="14" t="s">
        <v>89</v>
      </c>
      <c r="AW1518" s="14" t="s">
        <v>29</v>
      </c>
      <c r="AX1518" s="14" t="s">
        <v>74</v>
      </c>
      <c r="AY1518" s="193" t="s">
        <v>258</v>
      </c>
    </row>
    <row r="1519" spans="1:65" s="14" customFormat="1" ht="11.25">
      <c r="B1519" s="192"/>
      <c r="D1519" s="185" t="s">
        <v>266</v>
      </c>
      <c r="E1519" s="193" t="s">
        <v>1</v>
      </c>
      <c r="F1519" s="194" t="s">
        <v>2257</v>
      </c>
      <c r="H1519" s="195">
        <v>3.93</v>
      </c>
      <c r="I1519" s="196"/>
      <c r="L1519" s="192"/>
      <c r="M1519" s="197"/>
      <c r="N1519" s="198"/>
      <c r="O1519" s="198"/>
      <c r="P1519" s="198"/>
      <c r="Q1519" s="198"/>
      <c r="R1519" s="198"/>
      <c r="S1519" s="198"/>
      <c r="T1519" s="199"/>
      <c r="AT1519" s="193" t="s">
        <v>266</v>
      </c>
      <c r="AU1519" s="193" t="s">
        <v>89</v>
      </c>
      <c r="AV1519" s="14" t="s">
        <v>89</v>
      </c>
      <c r="AW1519" s="14" t="s">
        <v>29</v>
      </c>
      <c r="AX1519" s="14" t="s">
        <v>74</v>
      </c>
      <c r="AY1519" s="193" t="s">
        <v>258</v>
      </c>
    </row>
    <row r="1520" spans="1:65" s="14" customFormat="1" ht="11.25">
      <c r="B1520" s="192"/>
      <c r="D1520" s="185" t="s">
        <v>266</v>
      </c>
      <c r="E1520" s="193" t="s">
        <v>1</v>
      </c>
      <c r="F1520" s="194" t="s">
        <v>2258</v>
      </c>
      <c r="H1520" s="195">
        <v>6.28</v>
      </c>
      <c r="I1520" s="196"/>
      <c r="L1520" s="192"/>
      <c r="M1520" s="197"/>
      <c r="N1520" s="198"/>
      <c r="O1520" s="198"/>
      <c r="P1520" s="198"/>
      <c r="Q1520" s="198"/>
      <c r="R1520" s="198"/>
      <c r="S1520" s="198"/>
      <c r="T1520" s="199"/>
      <c r="AT1520" s="193" t="s">
        <v>266</v>
      </c>
      <c r="AU1520" s="193" t="s">
        <v>89</v>
      </c>
      <c r="AV1520" s="14" t="s">
        <v>89</v>
      </c>
      <c r="AW1520" s="14" t="s">
        <v>29</v>
      </c>
      <c r="AX1520" s="14" t="s">
        <v>74</v>
      </c>
      <c r="AY1520" s="193" t="s">
        <v>258</v>
      </c>
    </row>
    <row r="1521" spans="2:51" s="14" customFormat="1" ht="11.25">
      <c r="B1521" s="192"/>
      <c r="D1521" s="185" t="s">
        <v>266</v>
      </c>
      <c r="E1521" s="193" t="s">
        <v>1</v>
      </c>
      <c r="F1521" s="194" t="s">
        <v>2259</v>
      </c>
      <c r="H1521" s="195">
        <v>2.9</v>
      </c>
      <c r="I1521" s="196"/>
      <c r="L1521" s="192"/>
      <c r="M1521" s="197"/>
      <c r="N1521" s="198"/>
      <c r="O1521" s="198"/>
      <c r="P1521" s="198"/>
      <c r="Q1521" s="198"/>
      <c r="R1521" s="198"/>
      <c r="S1521" s="198"/>
      <c r="T1521" s="199"/>
      <c r="AT1521" s="193" t="s">
        <v>266</v>
      </c>
      <c r="AU1521" s="193" t="s">
        <v>89</v>
      </c>
      <c r="AV1521" s="14" t="s">
        <v>89</v>
      </c>
      <c r="AW1521" s="14" t="s">
        <v>29</v>
      </c>
      <c r="AX1521" s="14" t="s">
        <v>74</v>
      </c>
      <c r="AY1521" s="193" t="s">
        <v>258</v>
      </c>
    </row>
    <row r="1522" spans="2:51" s="14" customFormat="1" ht="11.25">
      <c r="B1522" s="192"/>
      <c r="D1522" s="185" t="s">
        <v>266</v>
      </c>
      <c r="E1522" s="193" t="s">
        <v>1</v>
      </c>
      <c r="F1522" s="194" t="s">
        <v>2260</v>
      </c>
      <c r="H1522" s="195">
        <v>4.37</v>
      </c>
      <c r="I1522" s="196"/>
      <c r="L1522" s="192"/>
      <c r="M1522" s="197"/>
      <c r="N1522" s="198"/>
      <c r="O1522" s="198"/>
      <c r="P1522" s="198"/>
      <c r="Q1522" s="198"/>
      <c r="R1522" s="198"/>
      <c r="S1522" s="198"/>
      <c r="T1522" s="199"/>
      <c r="AT1522" s="193" t="s">
        <v>266</v>
      </c>
      <c r="AU1522" s="193" t="s">
        <v>89</v>
      </c>
      <c r="AV1522" s="14" t="s">
        <v>89</v>
      </c>
      <c r="AW1522" s="14" t="s">
        <v>29</v>
      </c>
      <c r="AX1522" s="14" t="s">
        <v>74</v>
      </c>
      <c r="AY1522" s="193" t="s">
        <v>258</v>
      </c>
    </row>
    <row r="1523" spans="2:51" s="14" customFormat="1" ht="11.25">
      <c r="B1523" s="192"/>
      <c r="D1523" s="185" t="s">
        <v>266</v>
      </c>
      <c r="E1523" s="193" t="s">
        <v>1</v>
      </c>
      <c r="F1523" s="194" t="s">
        <v>2261</v>
      </c>
      <c r="H1523" s="195">
        <v>7.05</v>
      </c>
      <c r="I1523" s="196"/>
      <c r="L1523" s="192"/>
      <c r="M1523" s="197"/>
      <c r="N1523" s="198"/>
      <c r="O1523" s="198"/>
      <c r="P1523" s="198"/>
      <c r="Q1523" s="198"/>
      <c r="R1523" s="198"/>
      <c r="S1523" s="198"/>
      <c r="T1523" s="199"/>
      <c r="AT1523" s="193" t="s">
        <v>266</v>
      </c>
      <c r="AU1523" s="193" t="s">
        <v>89</v>
      </c>
      <c r="AV1523" s="14" t="s">
        <v>89</v>
      </c>
      <c r="AW1523" s="14" t="s">
        <v>29</v>
      </c>
      <c r="AX1523" s="14" t="s">
        <v>74</v>
      </c>
      <c r="AY1523" s="193" t="s">
        <v>258</v>
      </c>
    </row>
    <row r="1524" spans="2:51" s="16" customFormat="1" ht="11.25">
      <c r="B1524" s="218"/>
      <c r="D1524" s="185" t="s">
        <v>266</v>
      </c>
      <c r="E1524" s="219" t="s">
        <v>107</v>
      </c>
      <c r="F1524" s="220" t="s">
        <v>665</v>
      </c>
      <c r="H1524" s="221">
        <v>123.52200000000001</v>
      </c>
      <c r="I1524" s="222"/>
      <c r="L1524" s="218"/>
      <c r="M1524" s="223"/>
      <c r="N1524" s="224"/>
      <c r="O1524" s="224"/>
      <c r="P1524" s="224"/>
      <c r="Q1524" s="224"/>
      <c r="R1524" s="224"/>
      <c r="S1524" s="224"/>
      <c r="T1524" s="225"/>
      <c r="AT1524" s="219" t="s">
        <v>266</v>
      </c>
      <c r="AU1524" s="219" t="s">
        <v>89</v>
      </c>
      <c r="AV1524" s="16" t="s">
        <v>272</v>
      </c>
      <c r="AW1524" s="16" t="s">
        <v>29</v>
      </c>
      <c r="AX1524" s="16" t="s">
        <v>74</v>
      </c>
      <c r="AY1524" s="219" t="s">
        <v>258</v>
      </c>
    </row>
    <row r="1525" spans="2:51" s="13" customFormat="1" ht="11.25">
      <c r="B1525" s="184"/>
      <c r="D1525" s="185" t="s">
        <v>266</v>
      </c>
      <c r="E1525" s="186" t="s">
        <v>1</v>
      </c>
      <c r="F1525" s="187" t="s">
        <v>2262</v>
      </c>
      <c r="H1525" s="186" t="s">
        <v>1</v>
      </c>
      <c r="I1525" s="188"/>
      <c r="L1525" s="184"/>
      <c r="M1525" s="189"/>
      <c r="N1525" s="190"/>
      <c r="O1525" s="190"/>
      <c r="P1525" s="190"/>
      <c r="Q1525" s="190"/>
      <c r="R1525" s="190"/>
      <c r="S1525" s="190"/>
      <c r="T1525" s="191"/>
      <c r="AT1525" s="186" t="s">
        <v>266</v>
      </c>
      <c r="AU1525" s="186" t="s">
        <v>89</v>
      </c>
      <c r="AV1525" s="13" t="s">
        <v>82</v>
      </c>
      <c r="AW1525" s="13" t="s">
        <v>29</v>
      </c>
      <c r="AX1525" s="13" t="s">
        <v>74</v>
      </c>
      <c r="AY1525" s="186" t="s">
        <v>258</v>
      </c>
    </row>
    <row r="1526" spans="2:51" s="14" customFormat="1" ht="11.25">
      <c r="B1526" s="192"/>
      <c r="D1526" s="185" t="s">
        <v>266</v>
      </c>
      <c r="E1526" s="193" t="s">
        <v>1</v>
      </c>
      <c r="F1526" s="194" t="s">
        <v>2263</v>
      </c>
      <c r="H1526" s="195">
        <v>4.5599999999999996</v>
      </c>
      <c r="I1526" s="196"/>
      <c r="L1526" s="192"/>
      <c r="M1526" s="197"/>
      <c r="N1526" s="198"/>
      <c r="O1526" s="198"/>
      <c r="P1526" s="198"/>
      <c r="Q1526" s="198"/>
      <c r="R1526" s="198"/>
      <c r="S1526" s="198"/>
      <c r="T1526" s="199"/>
      <c r="AT1526" s="193" t="s">
        <v>266</v>
      </c>
      <c r="AU1526" s="193" t="s">
        <v>89</v>
      </c>
      <c r="AV1526" s="14" t="s">
        <v>89</v>
      </c>
      <c r="AW1526" s="14" t="s">
        <v>29</v>
      </c>
      <c r="AX1526" s="14" t="s">
        <v>74</v>
      </c>
      <c r="AY1526" s="193" t="s">
        <v>258</v>
      </c>
    </row>
    <row r="1527" spans="2:51" s="14" customFormat="1" ht="11.25">
      <c r="B1527" s="192"/>
      <c r="D1527" s="185" t="s">
        <v>266</v>
      </c>
      <c r="E1527" s="193" t="s">
        <v>1</v>
      </c>
      <c r="F1527" s="194" t="s">
        <v>2264</v>
      </c>
      <c r="H1527" s="195">
        <v>3.55</v>
      </c>
      <c r="I1527" s="196"/>
      <c r="L1527" s="192"/>
      <c r="M1527" s="197"/>
      <c r="N1527" s="198"/>
      <c r="O1527" s="198"/>
      <c r="P1527" s="198"/>
      <c r="Q1527" s="198"/>
      <c r="R1527" s="198"/>
      <c r="S1527" s="198"/>
      <c r="T1527" s="199"/>
      <c r="AT1527" s="193" t="s">
        <v>266</v>
      </c>
      <c r="AU1527" s="193" t="s">
        <v>89</v>
      </c>
      <c r="AV1527" s="14" t="s">
        <v>89</v>
      </c>
      <c r="AW1527" s="14" t="s">
        <v>29</v>
      </c>
      <c r="AX1527" s="14" t="s">
        <v>74</v>
      </c>
      <c r="AY1527" s="193" t="s">
        <v>258</v>
      </c>
    </row>
    <row r="1528" spans="2:51" s="14" customFormat="1" ht="11.25">
      <c r="B1528" s="192"/>
      <c r="D1528" s="185" t="s">
        <v>266</v>
      </c>
      <c r="E1528" s="193" t="s">
        <v>1</v>
      </c>
      <c r="F1528" s="194" t="s">
        <v>2265</v>
      </c>
      <c r="H1528" s="195">
        <v>3.55</v>
      </c>
      <c r="I1528" s="196"/>
      <c r="L1528" s="192"/>
      <c r="M1528" s="197"/>
      <c r="N1528" s="198"/>
      <c r="O1528" s="198"/>
      <c r="P1528" s="198"/>
      <c r="Q1528" s="198"/>
      <c r="R1528" s="198"/>
      <c r="S1528" s="198"/>
      <c r="T1528" s="199"/>
      <c r="AT1528" s="193" t="s">
        <v>266</v>
      </c>
      <c r="AU1528" s="193" t="s">
        <v>89</v>
      </c>
      <c r="AV1528" s="14" t="s">
        <v>89</v>
      </c>
      <c r="AW1528" s="14" t="s">
        <v>29</v>
      </c>
      <c r="AX1528" s="14" t="s">
        <v>74</v>
      </c>
      <c r="AY1528" s="193" t="s">
        <v>258</v>
      </c>
    </row>
    <row r="1529" spans="2:51" s="14" customFormat="1" ht="11.25">
      <c r="B1529" s="192"/>
      <c r="D1529" s="185" t="s">
        <v>266</v>
      </c>
      <c r="E1529" s="193" t="s">
        <v>1</v>
      </c>
      <c r="F1529" s="194" t="s">
        <v>2266</v>
      </c>
      <c r="H1529" s="195">
        <v>7.75</v>
      </c>
      <c r="I1529" s="196"/>
      <c r="L1529" s="192"/>
      <c r="M1529" s="197"/>
      <c r="N1529" s="198"/>
      <c r="O1529" s="198"/>
      <c r="P1529" s="198"/>
      <c r="Q1529" s="198"/>
      <c r="R1529" s="198"/>
      <c r="S1529" s="198"/>
      <c r="T1529" s="199"/>
      <c r="AT1529" s="193" t="s">
        <v>266</v>
      </c>
      <c r="AU1529" s="193" t="s">
        <v>89</v>
      </c>
      <c r="AV1529" s="14" t="s">
        <v>89</v>
      </c>
      <c r="AW1529" s="14" t="s">
        <v>29</v>
      </c>
      <c r="AX1529" s="14" t="s">
        <v>74</v>
      </c>
      <c r="AY1529" s="193" t="s">
        <v>258</v>
      </c>
    </row>
    <row r="1530" spans="2:51" s="14" customFormat="1" ht="11.25">
      <c r="B1530" s="192"/>
      <c r="D1530" s="185" t="s">
        <v>266</v>
      </c>
      <c r="E1530" s="193" t="s">
        <v>1</v>
      </c>
      <c r="F1530" s="194" t="s">
        <v>2267</v>
      </c>
      <c r="H1530" s="195">
        <v>10.11</v>
      </c>
      <c r="I1530" s="196"/>
      <c r="L1530" s="192"/>
      <c r="M1530" s="197"/>
      <c r="N1530" s="198"/>
      <c r="O1530" s="198"/>
      <c r="P1530" s="198"/>
      <c r="Q1530" s="198"/>
      <c r="R1530" s="198"/>
      <c r="S1530" s="198"/>
      <c r="T1530" s="199"/>
      <c r="AT1530" s="193" t="s">
        <v>266</v>
      </c>
      <c r="AU1530" s="193" t="s">
        <v>89</v>
      </c>
      <c r="AV1530" s="14" t="s">
        <v>89</v>
      </c>
      <c r="AW1530" s="14" t="s">
        <v>29</v>
      </c>
      <c r="AX1530" s="14" t="s">
        <v>74</v>
      </c>
      <c r="AY1530" s="193" t="s">
        <v>258</v>
      </c>
    </row>
    <row r="1531" spans="2:51" s="16" customFormat="1" ht="11.25">
      <c r="B1531" s="218"/>
      <c r="D1531" s="185" t="s">
        <v>266</v>
      </c>
      <c r="E1531" s="219" t="s">
        <v>109</v>
      </c>
      <c r="F1531" s="220" t="s">
        <v>665</v>
      </c>
      <c r="H1531" s="221">
        <v>29.52</v>
      </c>
      <c r="I1531" s="222"/>
      <c r="L1531" s="218"/>
      <c r="M1531" s="223"/>
      <c r="N1531" s="224"/>
      <c r="O1531" s="224"/>
      <c r="P1531" s="224"/>
      <c r="Q1531" s="224"/>
      <c r="R1531" s="224"/>
      <c r="S1531" s="224"/>
      <c r="T1531" s="225"/>
      <c r="AT1531" s="219" t="s">
        <v>266</v>
      </c>
      <c r="AU1531" s="219" t="s">
        <v>89</v>
      </c>
      <c r="AV1531" s="16" t="s">
        <v>272</v>
      </c>
      <c r="AW1531" s="16" t="s">
        <v>29</v>
      </c>
      <c r="AX1531" s="16" t="s">
        <v>74</v>
      </c>
      <c r="AY1531" s="219" t="s">
        <v>258</v>
      </c>
    </row>
    <row r="1532" spans="2:51" s="13" customFormat="1" ht="11.25">
      <c r="B1532" s="184"/>
      <c r="D1532" s="185" t="s">
        <v>266</v>
      </c>
      <c r="E1532" s="186" t="s">
        <v>1</v>
      </c>
      <c r="F1532" s="187" t="s">
        <v>2268</v>
      </c>
      <c r="H1532" s="186" t="s">
        <v>1</v>
      </c>
      <c r="I1532" s="188"/>
      <c r="L1532" s="184"/>
      <c r="M1532" s="189"/>
      <c r="N1532" s="190"/>
      <c r="O1532" s="190"/>
      <c r="P1532" s="190"/>
      <c r="Q1532" s="190"/>
      <c r="R1532" s="190"/>
      <c r="S1532" s="190"/>
      <c r="T1532" s="191"/>
      <c r="AT1532" s="186" t="s">
        <v>266</v>
      </c>
      <c r="AU1532" s="186" t="s">
        <v>89</v>
      </c>
      <c r="AV1532" s="13" t="s">
        <v>82</v>
      </c>
      <c r="AW1532" s="13" t="s">
        <v>29</v>
      </c>
      <c r="AX1532" s="13" t="s">
        <v>74</v>
      </c>
      <c r="AY1532" s="186" t="s">
        <v>258</v>
      </c>
    </row>
    <row r="1533" spans="2:51" s="14" customFormat="1" ht="11.25">
      <c r="B1533" s="192"/>
      <c r="D1533" s="185" t="s">
        <v>266</v>
      </c>
      <c r="E1533" s="193" t="s">
        <v>1</v>
      </c>
      <c r="F1533" s="194" t="s">
        <v>2269</v>
      </c>
      <c r="H1533" s="195">
        <v>8.9700000000000006</v>
      </c>
      <c r="I1533" s="196"/>
      <c r="L1533" s="192"/>
      <c r="M1533" s="197"/>
      <c r="N1533" s="198"/>
      <c r="O1533" s="198"/>
      <c r="P1533" s="198"/>
      <c r="Q1533" s="198"/>
      <c r="R1533" s="198"/>
      <c r="S1533" s="198"/>
      <c r="T1533" s="199"/>
      <c r="AT1533" s="193" t="s">
        <v>266</v>
      </c>
      <c r="AU1533" s="193" t="s">
        <v>89</v>
      </c>
      <c r="AV1533" s="14" t="s">
        <v>89</v>
      </c>
      <c r="AW1533" s="14" t="s">
        <v>29</v>
      </c>
      <c r="AX1533" s="14" t="s">
        <v>74</v>
      </c>
      <c r="AY1533" s="193" t="s">
        <v>258</v>
      </c>
    </row>
    <row r="1534" spans="2:51" s="14" customFormat="1" ht="11.25">
      <c r="B1534" s="192"/>
      <c r="D1534" s="185" t="s">
        <v>266</v>
      </c>
      <c r="E1534" s="193" t="s">
        <v>1</v>
      </c>
      <c r="F1534" s="194" t="s">
        <v>2270</v>
      </c>
      <c r="H1534" s="195">
        <v>3.8180000000000001</v>
      </c>
      <c r="I1534" s="196"/>
      <c r="L1534" s="192"/>
      <c r="M1534" s="197"/>
      <c r="N1534" s="198"/>
      <c r="O1534" s="198"/>
      <c r="P1534" s="198"/>
      <c r="Q1534" s="198"/>
      <c r="R1534" s="198"/>
      <c r="S1534" s="198"/>
      <c r="T1534" s="199"/>
      <c r="AT1534" s="193" t="s">
        <v>266</v>
      </c>
      <c r="AU1534" s="193" t="s">
        <v>89</v>
      </c>
      <c r="AV1534" s="14" t="s">
        <v>89</v>
      </c>
      <c r="AW1534" s="14" t="s">
        <v>29</v>
      </c>
      <c r="AX1534" s="14" t="s">
        <v>74</v>
      </c>
      <c r="AY1534" s="193" t="s">
        <v>258</v>
      </c>
    </row>
    <row r="1535" spans="2:51" s="14" customFormat="1" ht="11.25">
      <c r="B1535" s="192"/>
      <c r="D1535" s="185" t="s">
        <v>266</v>
      </c>
      <c r="E1535" s="193" t="s">
        <v>1</v>
      </c>
      <c r="F1535" s="194" t="s">
        <v>2271</v>
      </c>
      <c r="H1535" s="195">
        <v>15.22</v>
      </c>
      <c r="I1535" s="196"/>
      <c r="L1535" s="192"/>
      <c r="M1535" s="197"/>
      <c r="N1535" s="198"/>
      <c r="O1535" s="198"/>
      <c r="P1535" s="198"/>
      <c r="Q1535" s="198"/>
      <c r="R1535" s="198"/>
      <c r="S1535" s="198"/>
      <c r="T1535" s="199"/>
      <c r="AT1535" s="193" t="s">
        <v>266</v>
      </c>
      <c r="AU1535" s="193" t="s">
        <v>89</v>
      </c>
      <c r="AV1535" s="14" t="s">
        <v>89</v>
      </c>
      <c r="AW1535" s="14" t="s">
        <v>29</v>
      </c>
      <c r="AX1535" s="14" t="s">
        <v>74</v>
      </c>
      <c r="AY1535" s="193" t="s">
        <v>258</v>
      </c>
    </row>
    <row r="1536" spans="2:51" s="14" customFormat="1" ht="11.25">
      <c r="B1536" s="192"/>
      <c r="D1536" s="185" t="s">
        <v>266</v>
      </c>
      <c r="E1536" s="193" t="s">
        <v>1</v>
      </c>
      <c r="F1536" s="194" t="s">
        <v>2272</v>
      </c>
      <c r="H1536" s="195">
        <v>4.92</v>
      </c>
      <c r="I1536" s="196"/>
      <c r="L1536" s="192"/>
      <c r="M1536" s="197"/>
      <c r="N1536" s="198"/>
      <c r="O1536" s="198"/>
      <c r="P1536" s="198"/>
      <c r="Q1536" s="198"/>
      <c r="R1536" s="198"/>
      <c r="S1536" s="198"/>
      <c r="T1536" s="199"/>
      <c r="AT1536" s="193" t="s">
        <v>266</v>
      </c>
      <c r="AU1536" s="193" t="s">
        <v>89</v>
      </c>
      <c r="AV1536" s="14" t="s">
        <v>89</v>
      </c>
      <c r="AW1536" s="14" t="s">
        <v>29</v>
      </c>
      <c r="AX1536" s="14" t="s">
        <v>74</v>
      </c>
      <c r="AY1536" s="193" t="s">
        <v>258</v>
      </c>
    </row>
    <row r="1537" spans="1:65" s="16" customFormat="1" ht="11.25">
      <c r="B1537" s="218"/>
      <c r="D1537" s="185" t="s">
        <v>266</v>
      </c>
      <c r="E1537" s="219" t="s">
        <v>112</v>
      </c>
      <c r="F1537" s="220" t="s">
        <v>665</v>
      </c>
      <c r="H1537" s="221">
        <v>32.927999999999997</v>
      </c>
      <c r="I1537" s="222"/>
      <c r="L1537" s="218"/>
      <c r="M1537" s="223"/>
      <c r="N1537" s="224"/>
      <c r="O1537" s="224"/>
      <c r="P1537" s="224"/>
      <c r="Q1537" s="224"/>
      <c r="R1537" s="224"/>
      <c r="S1537" s="224"/>
      <c r="T1537" s="225"/>
      <c r="AT1537" s="219" t="s">
        <v>266</v>
      </c>
      <c r="AU1537" s="219" t="s">
        <v>89</v>
      </c>
      <c r="AV1537" s="16" t="s">
        <v>272</v>
      </c>
      <c r="AW1537" s="16" t="s">
        <v>29</v>
      </c>
      <c r="AX1537" s="16" t="s">
        <v>74</v>
      </c>
      <c r="AY1537" s="219" t="s">
        <v>258</v>
      </c>
    </row>
    <row r="1538" spans="1:65" s="13" customFormat="1" ht="11.25">
      <c r="B1538" s="184"/>
      <c r="D1538" s="185" t="s">
        <v>266</v>
      </c>
      <c r="E1538" s="186" t="s">
        <v>1</v>
      </c>
      <c r="F1538" s="187" t="s">
        <v>2273</v>
      </c>
      <c r="H1538" s="186" t="s">
        <v>1</v>
      </c>
      <c r="I1538" s="188"/>
      <c r="L1538" s="184"/>
      <c r="M1538" s="189"/>
      <c r="N1538" s="190"/>
      <c r="O1538" s="190"/>
      <c r="P1538" s="190"/>
      <c r="Q1538" s="190"/>
      <c r="R1538" s="190"/>
      <c r="S1538" s="190"/>
      <c r="T1538" s="191"/>
      <c r="AT1538" s="186" t="s">
        <v>266</v>
      </c>
      <c r="AU1538" s="186" t="s">
        <v>89</v>
      </c>
      <c r="AV1538" s="13" t="s">
        <v>82</v>
      </c>
      <c r="AW1538" s="13" t="s">
        <v>29</v>
      </c>
      <c r="AX1538" s="13" t="s">
        <v>74</v>
      </c>
      <c r="AY1538" s="186" t="s">
        <v>258</v>
      </c>
    </row>
    <row r="1539" spans="1:65" s="14" customFormat="1" ht="11.25">
      <c r="B1539" s="192"/>
      <c r="D1539" s="185" t="s">
        <v>266</v>
      </c>
      <c r="E1539" s="193" t="s">
        <v>1</v>
      </c>
      <c r="F1539" s="194" t="s">
        <v>2274</v>
      </c>
      <c r="H1539" s="195">
        <v>3.5</v>
      </c>
      <c r="I1539" s="196"/>
      <c r="L1539" s="192"/>
      <c r="M1539" s="197"/>
      <c r="N1539" s="198"/>
      <c r="O1539" s="198"/>
      <c r="P1539" s="198"/>
      <c r="Q1539" s="198"/>
      <c r="R1539" s="198"/>
      <c r="S1539" s="198"/>
      <c r="T1539" s="199"/>
      <c r="AT1539" s="193" t="s">
        <v>266</v>
      </c>
      <c r="AU1539" s="193" t="s">
        <v>89</v>
      </c>
      <c r="AV1539" s="14" t="s">
        <v>89</v>
      </c>
      <c r="AW1539" s="14" t="s">
        <v>29</v>
      </c>
      <c r="AX1539" s="14" t="s">
        <v>74</v>
      </c>
      <c r="AY1539" s="193" t="s">
        <v>258</v>
      </c>
    </row>
    <row r="1540" spans="1:65" s="16" customFormat="1" ht="11.25">
      <c r="B1540" s="218"/>
      <c r="D1540" s="185" t="s">
        <v>266</v>
      </c>
      <c r="E1540" s="219" t="s">
        <v>114</v>
      </c>
      <c r="F1540" s="220" t="s">
        <v>665</v>
      </c>
      <c r="H1540" s="221">
        <v>3.5</v>
      </c>
      <c r="I1540" s="222"/>
      <c r="L1540" s="218"/>
      <c r="M1540" s="223"/>
      <c r="N1540" s="224"/>
      <c r="O1540" s="224"/>
      <c r="P1540" s="224"/>
      <c r="Q1540" s="224"/>
      <c r="R1540" s="224"/>
      <c r="S1540" s="224"/>
      <c r="T1540" s="225"/>
      <c r="AT1540" s="219" t="s">
        <v>266</v>
      </c>
      <c r="AU1540" s="219" t="s">
        <v>89</v>
      </c>
      <c r="AV1540" s="16" t="s">
        <v>272</v>
      </c>
      <c r="AW1540" s="16" t="s">
        <v>29</v>
      </c>
      <c r="AX1540" s="16" t="s">
        <v>74</v>
      </c>
      <c r="AY1540" s="219" t="s">
        <v>258</v>
      </c>
    </row>
    <row r="1541" spans="1:65" s="15" customFormat="1" ht="11.25">
      <c r="B1541" s="200"/>
      <c r="D1541" s="185" t="s">
        <v>266</v>
      </c>
      <c r="E1541" s="201" t="s">
        <v>1</v>
      </c>
      <c r="F1541" s="202" t="s">
        <v>280</v>
      </c>
      <c r="H1541" s="203">
        <v>189.47</v>
      </c>
      <c r="I1541" s="204"/>
      <c r="L1541" s="200"/>
      <c r="M1541" s="205"/>
      <c r="N1541" s="206"/>
      <c r="O1541" s="206"/>
      <c r="P1541" s="206"/>
      <c r="Q1541" s="206"/>
      <c r="R1541" s="206"/>
      <c r="S1541" s="206"/>
      <c r="T1541" s="207"/>
      <c r="AT1541" s="201" t="s">
        <v>266</v>
      </c>
      <c r="AU1541" s="201" t="s">
        <v>89</v>
      </c>
      <c r="AV1541" s="15" t="s">
        <v>264</v>
      </c>
      <c r="AW1541" s="15" t="s">
        <v>29</v>
      </c>
      <c r="AX1541" s="15" t="s">
        <v>82</v>
      </c>
      <c r="AY1541" s="201" t="s">
        <v>258</v>
      </c>
    </row>
    <row r="1542" spans="1:65" s="2" customFormat="1" ht="24" customHeight="1">
      <c r="A1542" s="33"/>
      <c r="B1542" s="169"/>
      <c r="C1542" s="208" t="s">
        <v>2275</v>
      </c>
      <c r="D1542" s="208" t="s">
        <v>394</v>
      </c>
      <c r="E1542" s="209" t="s">
        <v>2276</v>
      </c>
      <c r="F1542" s="210" t="s">
        <v>2277</v>
      </c>
      <c r="G1542" s="211" t="s">
        <v>263</v>
      </c>
      <c r="H1542" s="212">
        <v>193.25899999999999</v>
      </c>
      <c r="I1542" s="213"/>
      <c r="J1542" s="212">
        <f>ROUND(I1542*H1542,3)</f>
        <v>0</v>
      </c>
      <c r="K1542" s="214"/>
      <c r="L1542" s="215"/>
      <c r="M1542" s="216" t="s">
        <v>1</v>
      </c>
      <c r="N1542" s="217" t="s">
        <v>40</v>
      </c>
      <c r="O1542" s="59"/>
      <c r="P1542" s="179">
        <f>O1542*H1542</f>
        <v>0</v>
      </c>
      <c r="Q1542" s="179">
        <v>1.78E-2</v>
      </c>
      <c r="R1542" s="179">
        <f>Q1542*H1542</f>
        <v>3.4400101999999997</v>
      </c>
      <c r="S1542" s="179">
        <v>0</v>
      </c>
      <c r="T1542" s="180">
        <f>S1542*H1542</f>
        <v>0</v>
      </c>
      <c r="U1542" s="33"/>
      <c r="V1542" s="33"/>
      <c r="W1542" s="33"/>
      <c r="X1542" s="33"/>
      <c r="Y1542" s="33"/>
      <c r="Z1542" s="33"/>
      <c r="AA1542" s="33"/>
      <c r="AB1542" s="33"/>
      <c r="AC1542" s="33"/>
      <c r="AD1542" s="33"/>
      <c r="AE1542" s="33"/>
      <c r="AR1542" s="181" t="s">
        <v>445</v>
      </c>
      <c r="AT1542" s="181" t="s">
        <v>394</v>
      </c>
      <c r="AU1542" s="181" t="s">
        <v>89</v>
      </c>
      <c r="AY1542" s="18" t="s">
        <v>258</v>
      </c>
      <c r="BE1542" s="182">
        <f>IF(N1542="základná",J1542,0)</f>
        <v>0</v>
      </c>
      <c r="BF1542" s="182">
        <f>IF(N1542="znížená",J1542,0)</f>
        <v>0</v>
      </c>
      <c r="BG1542" s="182">
        <f>IF(N1542="zákl. prenesená",J1542,0)</f>
        <v>0</v>
      </c>
      <c r="BH1542" s="182">
        <f>IF(N1542="zníž. prenesená",J1542,0)</f>
        <v>0</v>
      </c>
      <c r="BI1542" s="182">
        <f>IF(N1542="nulová",J1542,0)</f>
        <v>0</v>
      </c>
      <c r="BJ1542" s="18" t="s">
        <v>89</v>
      </c>
      <c r="BK1542" s="183">
        <f>ROUND(I1542*H1542,3)</f>
        <v>0</v>
      </c>
      <c r="BL1542" s="18" t="s">
        <v>351</v>
      </c>
      <c r="BM1542" s="181" t="s">
        <v>2278</v>
      </c>
    </row>
    <row r="1543" spans="1:65" s="14" customFormat="1" ht="11.25">
      <c r="B1543" s="192"/>
      <c r="D1543" s="185" t="s">
        <v>266</v>
      </c>
      <c r="E1543" s="193" t="s">
        <v>1</v>
      </c>
      <c r="F1543" s="194" t="s">
        <v>2279</v>
      </c>
      <c r="H1543" s="195">
        <v>193.25899999999999</v>
      </c>
      <c r="I1543" s="196"/>
      <c r="L1543" s="192"/>
      <c r="M1543" s="197"/>
      <c r="N1543" s="198"/>
      <c r="O1543" s="198"/>
      <c r="P1543" s="198"/>
      <c r="Q1543" s="198"/>
      <c r="R1543" s="198"/>
      <c r="S1543" s="198"/>
      <c r="T1543" s="199"/>
      <c r="AT1543" s="193" t="s">
        <v>266</v>
      </c>
      <c r="AU1543" s="193" t="s">
        <v>89</v>
      </c>
      <c r="AV1543" s="14" t="s">
        <v>89</v>
      </c>
      <c r="AW1543" s="14" t="s">
        <v>29</v>
      </c>
      <c r="AX1543" s="14" t="s">
        <v>82</v>
      </c>
      <c r="AY1543" s="193" t="s">
        <v>258</v>
      </c>
    </row>
    <row r="1544" spans="1:65" s="2" customFormat="1" ht="24" customHeight="1">
      <c r="A1544" s="33"/>
      <c r="B1544" s="169"/>
      <c r="C1544" s="170" t="s">
        <v>2280</v>
      </c>
      <c r="D1544" s="170" t="s">
        <v>260</v>
      </c>
      <c r="E1544" s="171" t="s">
        <v>2281</v>
      </c>
      <c r="F1544" s="172" t="s">
        <v>2282</v>
      </c>
      <c r="G1544" s="173" t="s">
        <v>263</v>
      </c>
      <c r="H1544" s="174">
        <v>25.106000000000002</v>
      </c>
      <c r="I1544" s="175"/>
      <c r="J1544" s="174">
        <f>ROUND(I1544*H1544,3)</f>
        <v>0</v>
      </c>
      <c r="K1544" s="176"/>
      <c r="L1544" s="34"/>
      <c r="M1544" s="177" t="s">
        <v>1</v>
      </c>
      <c r="N1544" s="178" t="s">
        <v>40</v>
      </c>
      <c r="O1544" s="59"/>
      <c r="P1544" s="179">
        <f>O1544*H1544</f>
        <v>0</v>
      </c>
      <c r="Q1544" s="179">
        <v>3.2699999999999999E-3</v>
      </c>
      <c r="R1544" s="179">
        <f>Q1544*H1544</f>
        <v>8.2096620000000009E-2</v>
      </c>
      <c r="S1544" s="179">
        <v>0</v>
      </c>
      <c r="T1544" s="180">
        <f>S1544*H1544</f>
        <v>0</v>
      </c>
      <c r="U1544" s="33"/>
      <c r="V1544" s="33"/>
      <c r="W1544" s="33"/>
      <c r="X1544" s="33"/>
      <c r="Y1544" s="33"/>
      <c r="Z1544" s="33"/>
      <c r="AA1544" s="33"/>
      <c r="AB1544" s="33"/>
      <c r="AC1544" s="33"/>
      <c r="AD1544" s="33"/>
      <c r="AE1544" s="33"/>
      <c r="AR1544" s="181" t="s">
        <v>351</v>
      </c>
      <c r="AT1544" s="181" t="s">
        <v>260</v>
      </c>
      <c r="AU1544" s="181" t="s">
        <v>89</v>
      </c>
      <c r="AY1544" s="18" t="s">
        <v>258</v>
      </c>
      <c r="BE1544" s="182">
        <f>IF(N1544="základná",J1544,0)</f>
        <v>0</v>
      </c>
      <c r="BF1544" s="182">
        <f>IF(N1544="znížená",J1544,0)</f>
        <v>0</v>
      </c>
      <c r="BG1544" s="182">
        <f>IF(N1544="zákl. prenesená",J1544,0)</f>
        <v>0</v>
      </c>
      <c r="BH1544" s="182">
        <f>IF(N1544="zníž. prenesená",J1544,0)</f>
        <v>0</v>
      </c>
      <c r="BI1544" s="182">
        <f>IF(N1544="nulová",J1544,0)</f>
        <v>0</v>
      </c>
      <c r="BJ1544" s="18" t="s">
        <v>89</v>
      </c>
      <c r="BK1544" s="183">
        <f>ROUND(I1544*H1544,3)</f>
        <v>0</v>
      </c>
      <c r="BL1544" s="18" t="s">
        <v>351</v>
      </c>
      <c r="BM1544" s="181" t="s">
        <v>2283</v>
      </c>
    </row>
    <row r="1545" spans="1:65" s="13" customFormat="1" ht="11.25">
      <c r="B1545" s="184"/>
      <c r="D1545" s="185" t="s">
        <v>266</v>
      </c>
      <c r="E1545" s="186" t="s">
        <v>1</v>
      </c>
      <c r="F1545" s="187" t="s">
        <v>586</v>
      </c>
      <c r="H1545" s="186" t="s">
        <v>1</v>
      </c>
      <c r="I1545" s="188"/>
      <c r="L1545" s="184"/>
      <c r="M1545" s="189"/>
      <c r="N1545" s="190"/>
      <c r="O1545" s="190"/>
      <c r="P1545" s="190"/>
      <c r="Q1545" s="190"/>
      <c r="R1545" s="190"/>
      <c r="S1545" s="190"/>
      <c r="T1545" s="191"/>
      <c r="AT1545" s="186" t="s">
        <v>266</v>
      </c>
      <c r="AU1545" s="186" t="s">
        <v>89</v>
      </c>
      <c r="AV1545" s="13" t="s">
        <v>82</v>
      </c>
      <c r="AW1545" s="13" t="s">
        <v>29</v>
      </c>
      <c r="AX1545" s="13" t="s">
        <v>74</v>
      </c>
      <c r="AY1545" s="186" t="s">
        <v>258</v>
      </c>
    </row>
    <row r="1546" spans="1:65" s="14" customFormat="1" ht="11.25">
      <c r="B1546" s="192"/>
      <c r="D1546" s="185" t="s">
        <v>266</v>
      </c>
      <c r="E1546" s="193" t="s">
        <v>1</v>
      </c>
      <c r="F1546" s="194" t="s">
        <v>2284</v>
      </c>
      <c r="H1546" s="195">
        <v>8.5399999999999991</v>
      </c>
      <c r="I1546" s="196"/>
      <c r="L1546" s="192"/>
      <c r="M1546" s="197"/>
      <c r="N1546" s="198"/>
      <c r="O1546" s="198"/>
      <c r="P1546" s="198"/>
      <c r="Q1546" s="198"/>
      <c r="R1546" s="198"/>
      <c r="S1546" s="198"/>
      <c r="T1546" s="199"/>
      <c r="AT1546" s="193" t="s">
        <v>266</v>
      </c>
      <c r="AU1546" s="193" t="s">
        <v>89</v>
      </c>
      <c r="AV1546" s="14" t="s">
        <v>89</v>
      </c>
      <c r="AW1546" s="14" t="s">
        <v>29</v>
      </c>
      <c r="AX1546" s="14" t="s">
        <v>74</v>
      </c>
      <c r="AY1546" s="193" t="s">
        <v>258</v>
      </c>
    </row>
    <row r="1547" spans="1:65" s="16" customFormat="1" ht="11.25">
      <c r="B1547" s="218"/>
      <c r="D1547" s="185" t="s">
        <v>266</v>
      </c>
      <c r="E1547" s="219" t="s">
        <v>116</v>
      </c>
      <c r="F1547" s="220" t="s">
        <v>665</v>
      </c>
      <c r="H1547" s="221">
        <v>8.5399999999999991</v>
      </c>
      <c r="I1547" s="222"/>
      <c r="L1547" s="218"/>
      <c r="M1547" s="223"/>
      <c r="N1547" s="224"/>
      <c r="O1547" s="224"/>
      <c r="P1547" s="224"/>
      <c r="Q1547" s="224"/>
      <c r="R1547" s="224"/>
      <c r="S1547" s="224"/>
      <c r="T1547" s="225"/>
      <c r="AT1547" s="219" t="s">
        <v>266</v>
      </c>
      <c r="AU1547" s="219" t="s">
        <v>89</v>
      </c>
      <c r="AV1547" s="16" t="s">
        <v>272</v>
      </c>
      <c r="AW1547" s="16" t="s">
        <v>29</v>
      </c>
      <c r="AX1547" s="16" t="s">
        <v>74</v>
      </c>
      <c r="AY1547" s="219" t="s">
        <v>258</v>
      </c>
    </row>
    <row r="1548" spans="1:65" s="13" customFormat="1" ht="11.25">
      <c r="B1548" s="184"/>
      <c r="D1548" s="185" t="s">
        <v>266</v>
      </c>
      <c r="E1548" s="186" t="s">
        <v>1</v>
      </c>
      <c r="F1548" s="187" t="s">
        <v>588</v>
      </c>
      <c r="H1548" s="186" t="s">
        <v>1</v>
      </c>
      <c r="I1548" s="188"/>
      <c r="L1548" s="184"/>
      <c r="M1548" s="189"/>
      <c r="N1548" s="190"/>
      <c r="O1548" s="190"/>
      <c r="P1548" s="190"/>
      <c r="Q1548" s="190"/>
      <c r="R1548" s="190"/>
      <c r="S1548" s="190"/>
      <c r="T1548" s="191"/>
      <c r="AT1548" s="186" t="s">
        <v>266</v>
      </c>
      <c r="AU1548" s="186" t="s">
        <v>89</v>
      </c>
      <c r="AV1548" s="13" t="s">
        <v>82</v>
      </c>
      <c r="AW1548" s="13" t="s">
        <v>29</v>
      </c>
      <c r="AX1548" s="13" t="s">
        <v>74</v>
      </c>
      <c r="AY1548" s="186" t="s">
        <v>258</v>
      </c>
    </row>
    <row r="1549" spans="1:65" s="14" customFormat="1" ht="11.25">
      <c r="B1549" s="192"/>
      <c r="D1549" s="185" t="s">
        <v>266</v>
      </c>
      <c r="E1549" s="193" t="s">
        <v>1</v>
      </c>
      <c r="F1549" s="194" t="s">
        <v>2285</v>
      </c>
      <c r="H1549" s="195">
        <v>8.27</v>
      </c>
      <c r="I1549" s="196"/>
      <c r="L1549" s="192"/>
      <c r="M1549" s="197"/>
      <c r="N1549" s="198"/>
      <c r="O1549" s="198"/>
      <c r="P1549" s="198"/>
      <c r="Q1549" s="198"/>
      <c r="R1549" s="198"/>
      <c r="S1549" s="198"/>
      <c r="T1549" s="199"/>
      <c r="AT1549" s="193" t="s">
        <v>266</v>
      </c>
      <c r="AU1549" s="193" t="s">
        <v>89</v>
      </c>
      <c r="AV1549" s="14" t="s">
        <v>89</v>
      </c>
      <c r="AW1549" s="14" t="s">
        <v>29</v>
      </c>
      <c r="AX1549" s="14" t="s">
        <v>74</v>
      </c>
      <c r="AY1549" s="193" t="s">
        <v>258</v>
      </c>
    </row>
    <row r="1550" spans="1:65" s="16" customFormat="1" ht="11.25">
      <c r="B1550" s="218"/>
      <c r="D1550" s="185" t="s">
        <v>266</v>
      </c>
      <c r="E1550" s="219" t="s">
        <v>118</v>
      </c>
      <c r="F1550" s="220" t="s">
        <v>665</v>
      </c>
      <c r="H1550" s="221">
        <v>8.27</v>
      </c>
      <c r="I1550" s="222"/>
      <c r="L1550" s="218"/>
      <c r="M1550" s="223"/>
      <c r="N1550" s="224"/>
      <c r="O1550" s="224"/>
      <c r="P1550" s="224"/>
      <c r="Q1550" s="224"/>
      <c r="R1550" s="224"/>
      <c r="S1550" s="224"/>
      <c r="T1550" s="225"/>
      <c r="AT1550" s="219" t="s">
        <v>266</v>
      </c>
      <c r="AU1550" s="219" t="s">
        <v>89</v>
      </c>
      <c r="AV1550" s="16" t="s">
        <v>272</v>
      </c>
      <c r="AW1550" s="16" t="s">
        <v>29</v>
      </c>
      <c r="AX1550" s="16" t="s">
        <v>74</v>
      </c>
      <c r="AY1550" s="219" t="s">
        <v>258</v>
      </c>
    </row>
    <row r="1551" spans="1:65" s="13" customFormat="1" ht="11.25">
      <c r="B1551" s="184"/>
      <c r="D1551" s="185" t="s">
        <v>266</v>
      </c>
      <c r="E1551" s="186" t="s">
        <v>1</v>
      </c>
      <c r="F1551" s="187" t="s">
        <v>2286</v>
      </c>
      <c r="H1551" s="186" t="s">
        <v>1</v>
      </c>
      <c r="I1551" s="188"/>
      <c r="L1551" s="184"/>
      <c r="M1551" s="189"/>
      <c r="N1551" s="190"/>
      <c r="O1551" s="190"/>
      <c r="P1551" s="190"/>
      <c r="Q1551" s="190"/>
      <c r="R1551" s="190"/>
      <c r="S1551" s="190"/>
      <c r="T1551" s="191"/>
      <c r="AT1551" s="186" t="s">
        <v>266</v>
      </c>
      <c r="AU1551" s="186" t="s">
        <v>89</v>
      </c>
      <c r="AV1551" s="13" t="s">
        <v>82</v>
      </c>
      <c r="AW1551" s="13" t="s">
        <v>29</v>
      </c>
      <c r="AX1551" s="13" t="s">
        <v>74</v>
      </c>
      <c r="AY1551" s="186" t="s">
        <v>258</v>
      </c>
    </row>
    <row r="1552" spans="1:65" s="14" customFormat="1" ht="11.25">
      <c r="B1552" s="192"/>
      <c r="D1552" s="185" t="s">
        <v>266</v>
      </c>
      <c r="E1552" s="193" t="s">
        <v>1</v>
      </c>
      <c r="F1552" s="194" t="s">
        <v>2287</v>
      </c>
      <c r="H1552" s="195">
        <v>2.04</v>
      </c>
      <c r="I1552" s="196"/>
      <c r="L1552" s="192"/>
      <c r="M1552" s="197"/>
      <c r="N1552" s="198"/>
      <c r="O1552" s="198"/>
      <c r="P1552" s="198"/>
      <c r="Q1552" s="198"/>
      <c r="R1552" s="198"/>
      <c r="S1552" s="198"/>
      <c r="T1552" s="199"/>
      <c r="AT1552" s="193" t="s">
        <v>266</v>
      </c>
      <c r="AU1552" s="193" t="s">
        <v>89</v>
      </c>
      <c r="AV1552" s="14" t="s">
        <v>89</v>
      </c>
      <c r="AW1552" s="14" t="s">
        <v>29</v>
      </c>
      <c r="AX1552" s="14" t="s">
        <v>74</v>
      </c>
      <c r="AY1552" s="193" t="s">
        <v>258</v>
      </c>
    </row>
    <row r="1553" spans="1:65" s="14" customFormat="1" ht="11.25">
      <c r="B1553" s="192"/>
      <c r="D1553" s="185" t="s">
        <v>266</v>
      </c>
      <c r="E1553" s="193" t="s">
        <v>1</v>
      </c>
      <c r="F1553" s="194" t="s">
        <v>2288</v>
      </c>
      <c r="H1553" s="195">
        <v>6.2560000000000002</v>
      </c>
      <c r="I1553" s="196"/>
      <c r="L1553" s="192"/>
      <c r="M1553" s="197"/>
      <c r="N1553" s="198"/>
      <c r="O1553" s="198"/>
      <c r="P1553" s="198"/>
      <c r="Q1553" s="198"/>
      <c r="R1553" s="198"/>
      <c r="S1553" s="198"/>
      <c r="T1553" s="199"/>
      <c r="AT1553" s="193" t="s">
        <v>266</v>
      </c>
      <c r="AU1553" s="193" t="s">
        <v>89</v>
      </c>
      <c r="AV1553" s="14" t="s">
        <v>89</v>
      </c>
      <c r="AW1553" s="14" t="s">
        <v>29</v>
      </c>
      <c r="AX1553" s="14" t="s">
        <v>74</v>
      </c>
      <c r="AY1553" s="193" t="s">
        <v>258</v>
      </c>
    </row>
    <row r="1554" spans="1:65" s="16" customFormat="1" ht="11.25">
      <c r="B1554" s="218"/>
      <c r="D1554" s="185" t="s">
        <v>266</v>
      </c>
      <c r="E1554" s="219" t="s">
        <v>121</v>
      </c>
      <c r="F1554" s="220" t="s">
        <v>665</v>
      </c>
      <c r="H1554" s="221">
        <v>8.2959999999999994</v>
      </c>
      <c r="I1554" s="222"/>
      <c r="L1554" s="218"/>
      <c r="M1554" s="223"/>
      <c r="N1554" s="224"/>
      <c r="O1554" s="224"/>
      <c r="P1554" s="224"/>
      <c r="Q1554" s="224"/>
      <c r="R1554" s="224"/>
      <c r="S1554" s="224"/>
      <c r="T1554" s="225"/>
      <c r="AT1554" s="219" t="s">
        <v>266</v>
      </c>
      <c r="AU1554" s="219" t="s">
        <v>89</v>
      </c>
      <c r="AV1554" s="16" t="s">
        <v>272</v>
      </c>
      <c r="AW1554" s="16" t="s">
        <v>29</v>
      </c>
      <c r="AX1554" s="16" t="s">
        <v>74</v>
      </c>
      <c r="AY1554" s="219" t="s">
        <v>258</v>
      </c>
    </row>
    <row r="1555" spans="1:65" s="15" customFormat="1" ht="11.25">
      <c r="B1555" s="200"/>
      <c r="D1555" s="185" t="s">
        <v>266</v>
      </c>
      <c r="E1555" s="201" t="s">
        <v>1</v>
      </c>
      <c r="F1555" s="202" t="s">
        <v>280</v>
      </c>
      <c r="H1555" s="203">
        <v>25.106000000000002</v>
      </c>
      <c r="I1555" s="204"/>
      <c r="L1555" s="200"/>
      <c r="M1555" s="205"/>
      <c r="N1555" s="206"/>
      <c r="O1555" s="206"/>
      <c r="P1555" s="206"/>
      <c r="Q1555" s="206"/>
      <c r="R1555" s="206"/>
      <c r="S1555" s="206"/>
      <c r="T1555" s="207"/>
      <c r="AT1555" s="201" t="s">
        <v>266</v>
      </c>
      <c r="AU1555" s="201" t="s">
        <v>89</v>
      </c>
      <c r="AV1555" s="15" t="s">
        <v>264</v>
      </c>
      <c r="AW1555" s="15" t="s">
        <v>29</v>
      </c>
      <c r="AX1555" s="15" t="s">
        <v>82</v>
      </c>
      <c r="AY1555" s="201" t="s">
        <v>258</v>
      </c>
    </row>
    <row r="1556" spans="1:65" s="2" customFormat="1" ht="24" customHeight="1">
      <c r="A1556" s="33"/>
      <c r="B1556" s="169"/>
      <c r="C1556" s="208" t="s">
        <v>2289</v>
      </c>
      <c r="D1556" s="208" t="s">
        <v>394</v>
      </c>
      <c r="E1556" s="209" t="s">
        <v>2290</v>
      </c>
      <c r="F1556" s="210" t="s">
        <v>2291</v>
      </c>
      <c r="G1556" s="211" t="s">
        <v>263</v>
      </c>
      <c r="H1556" s="212">
        <v>25.608000000000001</v>
      </c>
      <c r="I1556" s="213"/>
      <c r="J1556" s="212">
        <f>ROUND(I1556*H1556,3)</f>
        <v>0</v>
      </c>
      <c r="K1556" s="214"/>
      <c r="L1556" s="215"/>
      <c r="M1556" s="216" t="s">
        <v>1</v>
      </c>
      <c r="N1556" s="217" t="s">
        <v>40</v>
      </c>
      <c r="O1556" s="59"/>
      <c r="P1556" s="179">
        <f>O1556*H1556</f>
        <v>0</v>
      </c>
      <c r="Q1556" s="179">
        <v>1.55E-2</v>
      </c>
      <c r="R1556" s="179">
        <f>Q1556*H1556</f>
        <v>0.396924</v>
      </c>
      <c r="S1556" s="179">
        <v>0</v>
      </c>
      <c r="T1556" s="180">
        <f>S1556*H1556</f>
        <v>0</v>
      </c>
      <c r="U1556" s="33"/>
      <c r="V1556" s="33"/>
      <c r="W1556" s="33"/>
      <c r="X1556" s="33"/>
      <c r="Y1556" s="33"/>
      <c r="Z1556" s="33"/>
      <c r="AA1556" s="33"/>
      <c r="AB1556" s="33"/>
      <c r="AC1556" s="33"/>
      <c r="AD1556" s="33"/>
      <c r="AE1556" s="33"/>
      <c r="AR1556" s="181" t="s">
        <v>445</v>
      </c>
      <c r="AT1556" s="181" t="s">
        <v>394</v>
      </c>
      <c r="AU1556" s="181" t="s">
        <v>89</v>
      </c>
      <c r="AY1556" s="18" t="s">
        <v>258</v>
      </c>
      <c r="BE1556" s="182">
        <f>IF(N1556="základná",J1556,0)</f>
        <v>0</v>
      </c>
      <c r="BF1556" s="182">
        <f>IF(N1556="znížená",J1556,0)</f>
        <v>0</v>
      </c>
      <c r="BG1556" s="182">
        <f>IF(N1556="zákl. prenesená",J1556,0)</f>
        <v>0</v>
      </c>
      <c r="BH1556" s="182">
        <f>IF(N1556="zníž. prenesená",J1556,0)</f>
        <v>0</v>
      </c>
      <c r="BI1556" s="182">
        <f>IF(N1556="nulová",J1556,0)</f>
        <v>0</v>
      </c>
      <c r="BJ1556" s="18" t="s">
        <v>89</v>
      </c>
      <c r="BK1556" s="183">
        <f>ROUND(I1556*H1556,3)</f>
        <v>0</v>
      </c>
      <c r="BL1556" s="18" t="s">
        <v>351</v>
      </c>
      <c r="BM1556" s="181" t="s">
        <v>2292</v>
      </c>
    </row>
    <row r="1557" spans="1:65" s="14" customFormat="1" ht="11.25">
      <c r="B1557" s="192"/>
      <c r="D1557" s="185" t="s">
        <v>266</v>
      </c>
      <c r="E1557" s="193" t="s">
        <v>1</v>
      </c>
      <c r="F1557" s="194" t="s">
        <v>2293</v>
      </c>
      <c r="H1557" s="195">
        <v>25.608000000000001</v>
      </c>
      <c r="I1557" s="196"/>
      <c r="L1557" s="192"/>
      <c r="M1557" s="197"/>
      <c r="N1557" s="198"/>
      <c r="O1557" s="198"/>
      <c r="P1557" s="198"/>
      <c r="Q1557" s="198"/>
      <c r="R1557" s="198"/>
      <c r="S1557" s="198"/>
      <c r="T1557" s="199"/>
      <c r="AT1557" s="193" t="s">
        <v>266</v>
      </c>
      <c r="AU1557" s="193" t="s">
        <v>89</v>
      </c>
      <c r="AV1557" s="14" t="s">
        <v>89</v>
      </c>
      <c r="AW1557" s="14" t="s">
        <v>29</v>
      </c>
      <c r="AX1557" s="14" t="s">
        <v>82</v>
      </c>
      <c r="AY1557" s="193" t="s">
        <v>258</v>
      </c>
    </row>
    <row r="1558" spans="1:65" s="2" customFormat="1" ht="16.5" customHeight="1">
      <c r="A1558" s="33"/>
      <c r="B1558" s="169"/>
      <c r="C1558" s="208" t="s">
        <v>2294</v>
      </c>
      <c r="D1558" s="208" t="s">
        <v>394</v>
      </c>
      <c r="E1558" s="209" t="s">
        <v>2295</v>
      </c>
      <c r="F1558" s="210" t="s">
        <v>2296</v>
      </c>
      <c r="G1558" s="211" t="s">
        <v>528</v>
      </c>
      <c r="H1558" s="212">
        <v>14.28</v>
      </c>
      <c r="I1558" s="213"/>
      <c r="J1558" s="212">
        <f>ROUND(I1558*H1558,3)</f>
        <v>0</v>
      </c>
      <c r="K1558" s="214"/>
      <c r="L1558" s="215"/>
      <c r="M1558" s="216" t="s">
        <v>1</v>
      </c>
      <c r="N1558" s="217" t="s">
        <v>40</v>
      </c>
      <c r="O1558" s="59"/>
      <c r="P1558" s="179">
        <f>O1558*H1558</f>
        <v>0</v>
      </c>
      <c r="Q1558" s="179">
        <v>1.55E-2</v>
      </c>
      <c r="R1558" s="179">
        <f>Q1558*H1558</f>
        <v>0.22133999999999998</v>
      </c>
      <c r="S1558" s="179">
        <v>0</v>
      </c>
      <c r="T1558" s="180">
        <f>S1558*H1558</f>
        <v>0</v>
      </c>
      <c r="U1558" s="33"/>
      <c r="V1558" s="33"/>
      <c r="W1558" s="33"/>
      <c r="X1558" s="33"/>
      <c r="Y1558" s="33"/>
      <c r="Z1558" s="33"/>
      <c r="AA1558" s="33"/>
      <c r="AB1558" s="33"/>
      <c r="AC1558" s="33"/>
      <c r="AD1558" s="33"/>
      <c r="AE1558" s="33"/>
      <c r="AR1558" s="181" t="s">
        <v>445</v>
      </c>
      <c r="AT1558" s="181" t="s">
        <v>394</v>
      </c>
      <c r="AU1558" s="181" t="s">
        <v>89</v>
      </c>
      <c r="AY1558" s="18" t="s">
        <v>258</v>
      </c>
      <c r="BE1558" s="182">
        <f>IF(N1558="základná",J1558,0)</f>
        <v>0</v>
      </c>
      <c r="BF1558" s="182">
        <f>IF(N1558="znížená",J1558,0)</f>
        <v>0</v>
      </c>
      <c r="BG1558" s="182">
        <f>IF(N1558="zákl. prenesená",J1558,0)</f>
        <v>0</v>
      </c>
      <c r="BH1558" s="182">
        <f>IF(N1558="zníž. prenesená",J1558,0)</f>
        <v>0</v>
      </c>
      <c r="BI1558" s="182">
        <f>IF(N1558="nulová",J1558,0)</f>
        <v>0</v>
      </c>
      <c r="BJ1558" s="18" t="s">
        <v>89</v>
      </c>
      <c r="BK1558" s="183">
        <f>ROUND(I1558*H1558,3)</f>
        <v>0</v>
      </c>
      <c r="BL1558" s="18" t="s">
        <v>351</v>
      </c>
      <c r="BM1558" s="181" t="s">
        <v>2297</v>
      </c>
    </row>
    <row r="1559" spans="1:65" s="14" customFormat="1" ht="11.25">
      <c r="B1559" s="192"/>
      <c r="D1559" s="185" t="s">
        <v>266</v>
      </c>
      <c r="E1559" s="193" t="s">
        <v>1</v>
      </c>
      <c r="F1559" s="194" t="s">
        <v>2298</v>
      </c>
      <c r="H1559" s="195">
        <v>14.28</v>
      </c>
      <c r="I1559" s="196"/>
      <c r="L1559" s="192"/>
      <c r="M1559" s="197"/>
      <c r="N1559" s="198"/>
      <c r="O1559" s="198"/>
      <c r="P1559" s="198"/>
      <c r="Q1559" s="198"/>
      <c r="R1559" s="198"/>
      <c r="S1559" s="198"/>
      <c r="T1559" s="199"/>
      <c r="AT1559" s="193" t="s">
        <v>266</v>
      </c>
      <c r="AU1559" s="193" t="s">
        <v>89</v>
      </c>
      <c r="AV1559" s="14" t="s">
        <v>89</v>
      </c>
      <c r="AW1559" s="14" t="s">
        <v>29</v>
      </c>
      <c r="AX1559" s="14" t="s">
        <v>82</v>
      </c>
      <c r="AY1559" s="193" t="s">
        <v>258</v>
      </c>
    </row>
    <row r="1560" spans="1:65" s="2" customFormat="1" ht="16.5" customHeight="1">
      <c r="A1560" s="33"/>
      <c r="B1560" s="169"/>
      <c r="C1560" s="208" t="s">
        <v>2299</v>
      </c>
      <c r="D1560" s="208" t="s">
        <v>394</v>
      </c>
      <c r="E1560" s="209" t="s">
        <v>2300</v>
      </c>
      <c r="F1560" s="210" t="s">
        <v>2301</v>
      </c>
      <c r="G1560" s="211" t="s">
        <v>528</v>
      </c>
      <c r="H1560" s="212">
        <v>4.5999999999999996</v>
      </c>
      <c r="I1560" s="213"/>
      <c r="J1560" s="212">
        <f>ROUND(I1560*H1560,3)</f>
        <v>0</v>
      </c>
      <c r="K1560" s="214"/>
      <c r="L1560" s="215"/>
      <c r="M1560" s="216" t="s">
        <v>1</v>
      </c>
      <c r="N1560" s="217" t="s">
        <v>40</v>
      </c>
      <c r="O1560" s="59"/>
      <c r="P1560" s="179">
        <f>O1560*H1560</f>
        <v>0</v>
      </c>
      <c r="Q1560" s="179">
        <v>1.55E-2</v>
      </c>
      <c r="R1560" s="179">
        <f>Q1560*H1560</f>
        <v>7.1299999999999988E-2</v>
      </c>
      <c r="S1560" s="179">
        <v>0</v>
      </c>
      <c r="T1560" s="180">
        <f>S1560*H1560</f>
        <v>0</v>
      </c>
      <c r="U1560" s="33"/>
      <c r="V1560" s="33"/>
      <c r="W1560" s="33"/>
      <c r="X1560" s="33"/>
      <c r="Y1560" s="33"/>
      <c r="Z1560" s="33"/>
      <c r="AA1560" s="33"/>
      <c r="AB1560" s="33"/>
      <c r="AC1560" s="33"/>
      <c r="AD1560" s="33"/>
      <c r="AE1560" s="33"/>
      <c r="AR1560" s="181" t="s">
        <v>445</v>
      </c>
      <c r="AT1560" s="181" t="s">
        <v>394</v>
      </c>
      <c r="AU1560" s="181" t="s">
        <v>89</v>
      </c>
      <c r="AY1560" s="18" t="s">
        <v>258</v>
      </c>
      <c r="BE1560" s="182">
        <f>IF(N1560="základná",J1560,0)</f>
        <v>0</v>
      </c>
      <c r="BF1560" s="182">
        <f>IF(N1560="znížená",J1560,0)</f>
        <v>0</v>
      </c>
      <c r="BG1560" s="182">
        <f>IF(N1560="zákl. prenesená",J1560,0)</f>
        <v>0</v>
      </c>
      <c r="BH1560" s="182">
        <f>IF(N1560="zníž. prenesená",J1560,0)</f>
        <v>0</v>
      </c>
      <c r="BI1560" s="182">
        <f>IF(N1560="nulová",J1560,0)</f>
        <v>0</v>
      </c>
      <c r="BJ1560" s="18" t="s">
        <v>89</v>
      </c>
      <c r="BK1560" s="183">
        <f>ROUND(I1560*H1560,3)</f>
        <v>0</v>
      </c>
      <c r="BL1560" s="18" t="s">
        <v>351</v>
      </c>
      <c r="BM1560" s="181" t="s">
        <v>2302</v>
      </c>
    </row>
    <row r="1561" spans="1:65" s="14" customFormat="1" ht="11.25">
      <c r="B1561" s="192"/>
      <c r="D1561" s="185" t="s">
        <v>266</v>
      </c>
      <c r="E1561" s="193" t="s">
        <v>1</v>
      </c>
      <c r="F1561" s="194" t="s">
        <v>2303</v>
      </c>
      <c r="H1561" s="195">
        <v>4.5999999999999996</v>
      </c>
      <c r="I1561" s="196"/>
      <c r="L1561" s="192"/>
      <c r="M1561" s="197"/>
      <c r="N1561" s="198"/>
      <c r="O1561" s="198"/>
      <c r="P1561" s="198"/>
      <c r="Q1561" s="198"/>
      <c r="R1561" s="198"/>
      <c r="S1561" s="198"/>
      <c r="T1561" s="199"/>
      <c r="AT1561" s="193" t="s">
        <v>266</v>
      </c>
      <c r="AU1561" s="193" t="s">
        <v>89</v>
      </c>
      <c r="AV1561" s="14" t="s">
        <v>89</v>
      </c>
      <c r="AW1561" s="14" t="s">
        <v>29</v>
      </c>
      <c r="AX1561" s="14" t="s">
        <v>82</v>
      </c>
      <c r="AY1561" s="193" t="s">
        <v>258</v>
      </c>
    </row>
    <row r="1562" spans="1:65" s="2" customFormat="1" ht="24" customHeight="1">
      <c r="A1562" s="33"/>
      <c r="B1562" s="169"/>
      <c r="C1562" s="170" t="s">
        <v>2304</v>
      </c>
      <c r="D1562" s="170" t="s">
        <v>260</v>
      </c>
      <c r="E1562" s="171" t="s">
        <v>2305</v>
      </c>
      <c r="F1562" s="172" t="s">
        <v>2306</v>
      </c>
      <c r="G1562" s="173" t="s">
        <v>1511</v>
      </c>
      <c r="H1562" s="175"/>
      <c r="I1562" s="175"/>
      <c r="J1562" s="174">
        <f>ROUND(I1562*H1562,3)</f>
        <v>0</v>
      </c>
      <c r="K1562" s="176"/>
      <c r="L1562" s="34"/>
      <c r="M1562" s="177" t="s">
        <v>1</v>
      </c>
      <c r="N1562" s="178" t="s">
        <v>40</v>
      </c>
      <c r="O1562" s="59"/>
      <c r="P1562" s="179">
        <f>O1562*H1562</f>
        <v>0</v>
      </c>
      <c r="Q1562" s="179">
        <v>0</v>
      </c>
      <c r="R1562" s="179">
        <f>Q1562*H1562</f>
        <v>0</v>
      </c>
      <c r="S1562" s="179">
        <v>0</v>
      </c>
      <c r="T1562" s="180">
        <f>S1562*H1562</f>
        <v>0</v>
      </c>
      <c r="U1562" s="33"/>
      <c r="V1562" s="33"/>
      <c r="W1562" s="33"/>
      <c r="X1562" s="33"/>
      <c r="Y1562" s="33"/>
      <c r="Z1562" s="33"/>
      <c r="AA1562" s="33"/>
      <c r="AB1562" s="33"/>
      <c r="AC1562" s="33"/>
      <c r="AD1562" s="33"/>
      <c r="AE1562" s="33"/>
      <c r="AR1562" s="181" t="s">
        <v>351</v>
      </c>
      <c r="AT1562" s="181" t="s">
        <v>260</v>
      </c>
      <c r="AU1562" s="181" t="s">
        <v>89</v>
      </c>
      <c r="AY1562" s="18" t="s">
        <v>258</v>
      </c>
      <c r="BE1562" s="182">
        <f>IF(N1562="základná",J1562,0)</f>
        <v>0</v>
      </c>
      <c r="BF1562" s="182">
        <f>IF(N1562="znížená",J1562,0)</f>
        <v>0</v>
      </c>
      <c r="BG1562" s="182">
        <f>IF(N1562="zákl. prenesená",J1562,0)</f>
        <v>0</v>
      </c>
      <c r="BH1562" s="182">
        <f>IF(N1562="zníž. prenesená",J1562,0)</f>
        <v>0</v>
      </c>
      <c r="BI1562" s="182">
        <f>IF(N1562="nulová",J1562,0)</f>
        <v>0</v>
      </c>
      <c r="BJ1562" s="18" t="s">
        <v>89</v>
      </c>
      <c r="BK1562" s="183">
        <f>ROUND(I1562*H1562,3)</f>
        <v>0</v>
      </c>
      <c r="BL1562" s="18" t="s">
        <v>351</v>
      </c>
      <c r="BM1562" s="181" t="s">
        <v>2307</v>
      </c>
    </row>
    <row r="1563" spans="1:65" s="12" customFormat="1" ht="22.9" customHeight="1">
      <c r="B1563" s="156"/>
      <c r="D1563" s="157" t="s">
        <v>73</v>
      </c>
      <c r="E1563" s="167" t="s">
        <v>2308</v>
      </c>
      <c r="F1563" s="167" t="s">
        <v>2309</v>
      </c>
      <c r="I1563" s="159"/>
      <c r="J1563" s="168">
        <f>BK1563</f>
        <v>0</v>
      </c>
      <c r="L1563" s="156"/>
      <c r="M1563" s="161"/>
      <c r="N1563" s="162"/>
      <c r="O1563" s="162"/>
      <c r="P1563" s="163">
        <f>SUM(P1564:P1619)</f>
        <v>0</v>
      </c>
      <c r="Q1563" s="162"/>
      <c r="R1563" s="163">
        <f>SUM(R1564:R1619)</f>
        <v>0.19620390000000001</v>
      </c>
      <c r="S1563" s="162"/>
      <c r="T1563" s="164">
        <f>SUM(T1564:T1619)</f>
        <v>0.44992499999999996</v>
      </c>
      <c r="AR1563" s="157" t="s">
        <v>89</v>
      </c>
      <c r="AT1563" s="165" t="s">
        <v>73</v>
      </c>
      <c r="AU1563" s="165" t="s">
        <v>82</v>
      </c>
      <c r="AY1563" s="157" t="s">
        <v>258</v>
      </c>
      <c r="BK1563" s="166">
        <f>SUM(BK1564:BK1619)</f>
        <v>0</v>
      </c>
    </row>
    <row r="1564" spans="1:65" s="2" customFormat="1" ht="24" customHeight="1">
      <c r="A1564" s="33"/>
      <c r="B1564" s="169"/>
      <c r="C1564" s="170" t="s">
        <v>2310</v>
      </c>
      <c r="D1564" s="170" t="s">
        <v>260</v>
      </c>
      <c r="E1564" s="171" t="s">
        <v>2311</v>
      </c>
      <c r="F1564" s="172" t="s">
        <v>2312</v>
      </c>
      <c r="G1564" s="173" t="s">
        <v>528</v>
      </c>
      <c r="H1564" s="174">
        <v>71.64</v>
      </c>
      <c r="I1564" s="175"/>
      <c r="J1564" s="174">
        <f>ROUND(I1564*H1564,3)</f>
        <v>0</v>
      </c>
      <c r="K1564" s="176"/>
      <c r="L1564" s="34"/>
      <c r="M1564" s="177" t="s">
        <v>1</v>
      </c>
      <c r="N1564" s="178" t="s">
        <v>40</v>
      </c>
      <c r="O1564" s="59"/>
      <c r="P1564" s="179">
        <f>O1564*H1564</f>
        <v>0</v>
      </c>
      <c r="Q1564" s="179">
        <v>0</v>
      </c>
      <c r="R1564" s="179">
        <f>Q1564*H1564</f>
        <v>0</v>
      </c>
      <c r="S1564" s="179">
        <v>1E-3</v>
      </c>
      <c r="T1564" s="180">
        <f>S1564*H1564</f>
        <v>7.1639999999999995E-2</v>
      </c>
      <c r="U1564" s="33"/>
      <c r="V1564" s="33"/>
      <c r="W1564" s="33"/>
      <c r="X1564" s="33"/>
      <c r="Y1564" s="33"/>
      <c r="Z1564" s="33"/>
      <c r="AA1564" s="33"/>
      <c r="AB1564" s="33"/>
      <c r="AC1564" s="33"/>
      <c r="AD1564" s="33"/>
      <c r="AE1564" s="33"/>
      <c r="AR1564" s="181" t="s">
        <v>351</v>
      </c>
      <c r="AT1564" s="181" t="s">
        <v>260</v>
      </c>
      <c r="AU1564" s="181" t="s">
        <v>89</v>
      </c>
      <c r="AY1564" s="18" t="s">
        <v>258</v>
      </c>
      <c r="BE1564" s="182">
        <f>IF(N1564="základná",J1564,0)</f>
        <v>0</v>
      </c>
      <c r="BF1564" s="182">
        <f>IF(N1564="znížená",J1564,0)</f>
        <v>0</v>
      </c>
      <c r="BG1564" s="182">
        <f>IF(N1564="zákl. prenesená",J1564,0)</f>
        <v>0</v>
      </c>
      <c r="BH1564" s="182">
        <f>IF(N1564="zníž. prenesená",J1564,0)</f>
        <v>0</v>
      </c>
      <c r="BI1564" s="182">
        <f>IF(N1564="nulová",J1564,0)</f>
        <v>0</v>
      </c>
      <c r="BJ1564" s="18" t="s">
        <v>89</v>
      </c>
      <c r="BK1564" s="183">
        <f>ROUND(I1564*H1564,3)</f>
        <v>0</v>
      </c>
      <c r="BL1564" s="18" t="s">
        <v>351</v>
      </c>
      <c r="BM1564" s="181" t="s">
        <v>2313</v>
      </c>
    </row>
    <row r="1565" spans="1:65" s="13" customFormat="1" ht="11.25">
      <c r="B1565" s="184"/>
      <c r="D1565" s="185" t="s">
        <v>266</v>
      </c>
      <c r="E1565" s="186" t="s">
        <v>1</v>
      </c>
      <c r="F1565" s="187" t="s">
        <v>2314</v>
      </c>
      <c r="H1565" s="186" t="s">
        <v>1</v>
      </c>
      <c r="I1565" s="188"/>
      <c r="L1565" s="184"/>
      <c r="M1565" s="189"/>
      <c r="N1565" s="190"/>
      <c r="O1565" s="190"/>
      <c r="P1565" s="190"/>
      <c r="Q1565" s="190"/>
      <c r="R1565" s="190"/>
      <c r="S1565" s="190"/>
      <c r="T1565" s="191"/>
      <c r="AT1565" s="186" t="s">
        <v>266</v>
      </c>
      <c r="AU1565" s="186" t="s">
        <v>89</v>
      </c>
      <c r="AV1565" s="13" t="s">
        <v>82</v>
      </c>
      <c r="AW1565" s="13" t="s">
        <v>29</v>
      </c>
      <c r="AX1565" s="13" t="s">
        <v>74</v>
      </c>
      <c r="AY1565" s="186" t="s">
        <v>258</v>
      </c>
    </row>
    <row r="1566" spans="1:65" s="14" customFormat="1" ht="11.25">
      <c r="B1566" s="192"/>
      <c r="D1566" s="185" t="s">
        <v>266</v>
      </c>
      <c r="E1566" s="193" t="s">
        <v>1</v>
      </c>
      <c r="F1566" s="194" t="s">
        <v>2315</v>
      </c>
      <c r="H1566" s="195">
        <v>17.46</v>
      </c>
      <c r="I1566" s="196"/>
      <c r="L1566" s="192"/>
      <c r="M1566" s="197"/>
      <c r="N1566" s="198"/>
      <c r="O1566" s="198"/>
      <c r="P1566" s="198"/>
      <c r="Q1566" s="198"/>
      <c r="R1566" s="198"/>
      <c r="S1566" s="198"/>
      <c r="T1566" s="199"/>
      <c r="AT1566" s="193" t="s">
        <v>266</v>
      </c>
      <c r="AU1566" s="193" t="s">
        <v>89</v>
      </c>
      <c r="AV1566" s="14" t="s">
        <v>89</v>
      </c>
      <c r="AW1566" s="14" t="s">
        <v>29</v>
      </c>
      <c r="AX1566" s="14" t="s">
        <v>74</v>
      </c>
      <c r="AY1566" s="193" t="s">
        <v>258</v>
      </c>
    </row>
    <row r="1567" spans="1:65" s="13" customFormat="1" ht="11.25">
      <c r="B1567" s="184"/>
      <c r="D1567" s="185" t="s">
        <v>266</v>
      </c>
      <c r="E1567" s="186" t="s">
        <v>1</v>
      </c>
      <c r="F1567" s="187" t="s">
        <v>2316</v>
      </c>
      <c r="H1567" s="186" t="s">
        <v>1</v>
      </c>
      <c r="I1567" s="188"/>
      <c r="L1567" s="184"/>
      <c r="M1567" s="189"/>
      <c r="N1567" s="190"/>
      <c r="O1567" s="190"/>
      <c r="P1567" s="190"/>
      <c r="Q1567" s="190"/>
      <c r="R1567" s="190"/>
      <c r="S1567" s="190"/>
      <c r="T1567" s="191"/>
      <c r="AT1567" s="186" t="s">
        <v>266</v>
      </c>
      <c r="AU1567" s="186" t="s">
        <v>89</v>
      </c>
      <c r="AV1567" s="13" t="s">
        <v>82</v>
      </c>
      <c r="AW1567" s="13" t="s">
        <v>29</v>
      </c>
      <c r="AX1567" s="13" t="s">
        <v>74</v>
      </c>
      <c r="AY1567" s="186" t="s">
        <v>258</v>
      </c>
    </row>
    <row r="1568" spans="1:65" s="14" customFormat="1" ht="11.25">
      <c r="B1568" s="192"/>
      <c r="D1568" s="185" t="s">
        <v>266</v>
      </c>
      <c r="E1568" s="193" t="s">
        <v>1</v>
      </c>
      <c r="F1568" s="194" t="s">
        <v>2317</v>
      </c>
      <c r="H1568" s="195">
        <v>21.234999999999999</v>
      </c>
      <c r="I1568" s="196"/>
      <c r="L1568" s="192"/>
      <c r="M1568" s="197"/>
      <c r="N1568" s="198"/>
      <c r="O1568" s="198"/>
      <c r="P1568" s="198"/>
      <c r="Q1568" s="198"/>
      <c r="R1568" s="198"/>
      <c r="S1568" s="198"/>
      <c r="T1568" s="199"/>
      <c r="AT1568" s="193" t="s">
        <v>266</v>
      </c>
      <c r="AU1568" s="193" t="s">
        <v>89</v>
      </c>
      <c r="AV1568" s="14" t="s">
        <v>89</v>
      </c>
      <c r="AW1568" s="14" t="s">
        <v>29</v>
      </c>
      <c r="AX1568" s="14" t="s">
        <v>74</v>
      </c>
      <c r="AY1568" s="193" t="s">
        <v>258</v>
      </c>
    </row>
    <row r="1569" spans="1:65" s="14" customFormat="1" ht="11.25">
      <c r="B1569" s="192"/>
      <c r="D1569" s="185" t="s">
        <v>266</v>
      </c>
      <c r="E1569" s="193" t="s">
        <v>1</v>
      </c>
      <c r="F1569" s="194" t="s">
        <v>2318</v>
      </c>
      <c r="H1569" s="195">
        <v>16.79</v>
      </c>
      <c r="I1569" s="196"/>
      <c r="L1569" s="192"/>
      <c r="M1569" s="197"/>
      <c r="N1569" s="198"/>
      <c r="O1569" s="198"/>
      <c r="P1569" s="198"/>
      <c r="Q1569" s="198"/>
      <c r="R1569" s="198"/>
      <c r="S1569" s="198"/>
      <c r="T1569" s="199"/>
      <c r="AT1569" s="193" t="s">
        <v>266</v>
      </c>
      <c r="AU1569" s="193" t="s">
        <v>89</v>
      </c>
      <c r="AV1569" s="14" t="s">
        <v>89</v>
      </c>
      <c r="AW1569" s="14" t="s">
        <v>29</v>
      </c>
      <c r="AX1569" s="14" t="s">
        <v>74</v>
      </c>
      <c r="AY1569" s="193" t="s">
        <v>258</v>
      </c>
    </row>
    <row r="1570" spans="1:65" s="14" customFormat="1" ht="11.25">
      <c r="B1570" s="192"/>
      <c r="D1570" s="185" t="s">
        <v>266</v>
      </c>
      <c r="E1570" s="193" t="s">
        <v>1</v>
      </c>
      <c r="F1570" s="194" t="s">
        <v>2319</v>
      </c>
      <c r="H1570" s="195">
        <v>16.155000000000001</v>
      </c>
      <c r="I1570" s="196"/>
      <c r="L1570" s="192"/>
      <c r="M1570" s="197"/>
      <c r="N1570" s="198"/>
      <c r="O1570" s="198"/>
      <c r="P1570" s="198"/>
      <c r="Q1570" s="198"/>
      <c r="R1570" s="198"/>
      <c r="S1570" s="198"/>
      <c r="T1570" s="199"/>
      <c r="AT1570" s="193" t="s">
        <v>266</v>
      </c>
      <c r="AU1570" s="193" t="s">
        <v>89</v>
      </c>
      <c r="AV1570" s="14" t="s">
        <v>89</v>
      </c>
      <c r="AW1570" s="14" t="s">
        <v>29</v>
      </c>
      <c r="AX1570" s="14" t="s">
        <v>74</v>
      </c>
      <c r="AY1570" s="193" t="s">
        <v>258</v>
      </c>
    </row>
    <row r="1571" spans="1:65" s="15" customFormat="1" ht="11.25">
      <c r="B1571" s="200"/>
      <c r="D1571" s="185" t="s">
        <v>266</v>
      </c>
      <c r="E1571" s="201" t="s">
        <v>1</v>
      </c>
      <c r="F1571" s="202" t="s">
        <v>280</v>
      </c>
      <c r="H1571" s="203">
        <v>71.64</v>
      </c>
      <c r="I1571" s="204"/>
      <c r="L1571" s="200"/>
      <c r="M1571" s="205"/>
      <c r="N1571" s="206"/>
      <c r="O1571" s="206"/>
      <c r="P1571" s="206"/>
      <c r="Q1571" s="206"/>
      <c r="R1571" s="206"/>
      <c r="S1571" s="206"/>
      <c r="T1571" s="207"/>
      <c r="AT1571" s="201" t="s">
        <v>266</v>
      </c>
      <c r="AU1571" s="201" t="s">
        <v>89</v>
      </c>
      <c r="AV1571" s="15" t="s">
        <v>264</v>
      </c>
      <c r="AW1571" s="15" t="s">
        <v>29</v>
      </c>
      <c r="AX1571" s="15" t="s">
        <v>82</v>
      </c>
      <c r="AY1571" s="201" t="s">
        <v>258</v>
      </c>
    </row>
    <row r="1572" spans="1:65" s="2" customFormat="1" ht="16.5" customHeight="1">
      <c r="A1572" s="33"/>
      <c r="B1572" s="169"/>
      <c r="C1572" s="170" t="s">
        <v>2320</v>
      </c>
      <c r="D1572" s="170" t="s">
        <v>260</v>
      </c>
      <c r="E1572" s="171" t="s">
        <v>2321</v>
      </c>
      <c r="F1572" s="172" t="s">
        <v>2322</v>
      </c>
      <c r="G1572" s="173" t="s">
        <v>528</v>
      </c>
      <c r="H1572" s="174">
        <v>12.45</v>
      </c>
      <c r="I1572" s="175"/>
      <c r="J1572" s="174">
        <f>ROUND(I1572*H1572,3)</f>
        <v>0</v>
      </c>
      <c r="K1572" s="176"/>
      <c r="L1572" s="34"/>
      <c r="M1572" s="177" t="s">
        <v>1</v>
      </c>
      <c r="N1572" s="178" t="s">
        <v>40</v>
      </c>
      <c r="O1572" s="59"/>
      <c r="P1572" s="179">
        <f>O1572*H1572</f>
        <v>0</v>
      </c>
      <c r="Q1572" s="179">
        <v>1.0000000000000001E-5</v>
      </c>
      <c r="R1572" s="179">
        <f>Q1572*H1572</f>
        <v>1.2449999999999999E-4</v>
      </c>
      <c r="S1572" s="179">
        <v>0</v>
      </c>
      <c r="T1572" s="180">
        <f>S1572*H1572</f>
        <v>0</v>
      </c>
      <c r="U1572" s="33"/>
      <c r="V1572" s="33"/>
      <c r="W1572" s="33"/>
      <c r="X1572" s="33"/>
      <c r="Y1572" s="33"/>
      <c r="Z1572" s="33"/>
      <c r="AA1572" s="33"/>
      <c r="AB1572" s="33"/>
      <c r="AC1572" s="33"/>
      <c r="AD1572" s="33"/>
      <c r="AE1572" s="33"/>
      <c r="AR1572" s="181" t="s">
        <v>351</v>
      </c>
      <c r="AT1572" s="181" t="s">
        <v>260</v>
      </c>
      <c r="AU1572" s="181" t="s">
        <v>89</v>
      </c>
      <c r="AY1572" s="18" t="s">
        <v>258</v>
      </c>
      <c r="BE1572" s="182">
        <f>IF(N1572="základná",J1572,0)</f>
        <v>0</v>
      </c>
      <c r="BF1572" s="182">
        <f>IF(N1572="znížená",J1572,0)</f>
        <v>0</v>
      </c>
      <c r="BG1572" s="182">
        <f>IF(N1572="zákl. prenesená",J1572,0)</f>
        <v>0</v>
      </c>
      <c r="BH1572" s="182">
        <f>IF(N1572="zníž. prenesená",J1572,0)</f>
        <v>0</v>
      </c>
      <c r="BI1572" s="182">
        <f>IF(N1572="nulová",J1572,0)</f>
        <v>0</v>
      </c>
      <c r="BJ1572" s="18" t="s">
        <v>89</v>
      </c>
      <c r="BK1572" s="183">
        <f>ROUND(I1572*H1572,3)</f>
        <v>0</v>
      </c>
      <c r="BL1572" s="18" t="s">
        <v>351</v>
      </c>
      <c r="BM1572" s="181" t="s">
        <v>2323</v>
      </c>
    </row>
    <row r="1573" spans="1:65" s="14" customFormat="1" ht="11.25">
      <c r="B1573" s="192"/>
      <c r="D1573" s="185" t="s">
        <v>266</v>
      </c>
      <c r="E1573" s="193" t="s">
        <v>1</v>
      </c>
      <c r="F1573" s="194" t="s">
        <v>2049</v>
      </c>
      <c r="H1573" s="195">
        <v>12.45</v>
      </c>
      <c r="I1573" s="196"/>
      <c r="L1573" s="192"/>
      <c r="M1573" s="197"/>
      <c r="N1573" s="198"/>
      <c r="O1573" s="198"/>
      <c r="P1573" s="198"/>
      <c r="Q1573" s="198"/>
      <c r="R1573" s="198"/>
      <c r="S1573" s="198"/>
      <c r="T1573" s="199"/>
      <c r="AT1573" s="193" t="s">
        <v>266</v>
      </c>
      <c r="AU1573" s="193" t="s">
        <v>89</v>
      </c>
      <c r="AV1573" s="14" t="s">
        <v>89</v>
      </c>
      <c r="AW1573" s="14" t="s">
        <v>29</v>
      </c>
      <c r="AX1573" s="14" t="s">
        <v>74</v>
      </c>
      <c r="AY1573" s="193" t="s">
        <v>258</v>
      </c>
    </row>
    <row r="1574" spans="1:65" s="15" customFormat="1" ht="11.25">
      <c r="B1574" s="200"/>
      <c r="D1574" s="185" t="s">
        <v>266</v>
      </c>
      <c r="E1574" s="201" t="s">
        <v>202</v>
      </c>
      <c r="F1574" s="202" t="s">
        <v>280</v>
      </c>
      <c r="H1574" s="203">
        <v>12.45</v>
      </c>
      <c r="I1574" s="204"/>
      <c r="L1574" s="200"/>
      <c r="M1574" s="205"/>
      <c r="N1574" s="206"/>
      <c r="O1574" s="206"/>
      <c r="P1574" s="206"/>
      <c r="Q1574" s="206"/>
      <c r="R1574" s="206"/>
      <c r="S1574" s="206"/>
      <c r="T1574" s="207"/>
      <c r="AT1574" s="201" t="s">
        <v>266</v>
      </c>
      <c r="AU1574" s="201" t="s">
        <v>89</v>
      </c>
      <c r="AV1574" s="15" t="s">
        <v>264</v>
      </c>
      <c r="AW1574" s="15" t="s">
        <v>29</v>
      </c>
      <c r="AX1574" s="15" t="s">
        <v>82</v>
      </c>
      <c r="AY1574" s="201" t="s">
        <v>258</v>
      </c>
    </row>
    <row r="1575" spans="1:65" s="2" customFormat="1" ht="24" customHeight="1">
      <c r="A1575" s="33"/>
      <c r="B1575" s="169"/>
      <c r="C1575" s="208" t="s">
        <v>2324</v>
      </c>
      <c r="D1575" s="208" t="s">
        <v>394</v>
      </c>
      <c r="E1575" s="209" t="s">
        <v>2325</v>
      </c>
      <c r="F1575" s="210" t="s">
        <v>2326</v>
      </c>
      <c r="G1575" s="211" t="s">
        <v>528</v>
      </c>
      <c r="H1575" s="212">
        <v>12.699</v>
      </c>
      <c r="I1575" s="213"/>
      <c r="J1575" s="212">
        <f>ROUND(I1575*H1575,3)</f>
        <v>0</v>
      </c>
      <c r="K1575" s="214"/>
      <c r="L1575" s="215"/>
      <c r="M1575" s="216" t="s">
        <v>1</v>
      </c>
      <c r="N1575" s="217" t="s">
        <v>40</v>
      </c>
      <c r="O1575" s="59"/>
      <c r="P1575" s="179">
        <f>O1575*H1575</f>
        <v>0</v>
      </c>
      <c r="Q1575" s="179">
        <v>2.9999999999999997E-4</v>
      </c>
      <c r="R1575" s="179">
        <f>Q1575*H1575</f>
        <v>3.8096999999999996E-3</v>
      </c>
      <c r="S1575" s="179">
        <v>0</v>
      </c>
      <c r="T1575" s="180">
        <f>S1575*H1575</f>
        <v>0</v>
      </c>
      <c r="U1575" s="33"/>
      <c r="V1575" s="33"/>
      <c r="W1575" s="33"/>
      <c r="X1575" s="33"/>
      <c r="Y1575" s="33"/>
      <c r="Z1575" s="33"/>
      <c r="AA1575" s="33"/>
      <c r="AB1575" s="33"/>
      <c r="AC1575" s="33"/>
      <c r="AD1575" s="33"/>
      <c r="AE1575" s="33"/>
      <c r="AR1575" s="181" t="s">
        <v>445</v>
      </c>
      <c r="AT1575" s="181" t="s">
        <v>394</v>
      </c>
      <c r="AU1575" s="181" t="s">
        <v>89</v>
      </c>
      <c r="AY1575" s="18" t="s">
        <v>258</v>
      </c>
      <c r="BE1575" s="182">
        <f>IF(N1575="základná",J1575,0)</f>
        <v>0</v>
      </c>
      <c r="BF1575" s="182">
        <f>IF(N1575="znížená",J1575,0)</f>
        <v>0</v>
      </c>
      <c r="BG1575" s="182">
        <f>IF(N1575="zákl. prenesená",J1575,0)</f>
        <v>0</v>
      </c>
      <c r="BH1575" s="182">
        <f>IF(N1575="zníž. prenesená",J1575,0)</f>
        <v>0</v>
      </c>
      <c r="BI1575" s="182">
        <f>IF(N1575="nulová",J1575,0)</f>
        <v>0</v>
      </c>
      <c r="BJ1575" s="18" t="s">
        <v>89</v>
      </c>
      <c r="BK1575" s="183">
        <f>ROUND(I1575*H1575,3)</f>
        <v>0</v>
      </c>
      <c r="BL1575" s="18" t="s">
        <v>351</v>
      </c>
      <c r="BM1575" s="181" t="s">
        <v>2327</v>
      </c>
    </row>
    <row r="1576" spans="1:65" s="14" customFormat="1" ht="11.25">
      <c r="B1576" s="192"/>
      <c r="D1576" s="185" t="s">
        <v>266</v>
      </c>
      <c r="E1576" s="193" t="s">
        <v>1</v>
      </c>
      <c r="F1576" s="194" t="s">
        <v>2328</v>
      </c>
      <c r="H1576" s="195">
        <v>12.699</v>
      </c>
      <c r="I1576" s="196"/>
      <c r="L1576" s="192"/>
      <c r="M1576" s="197"/>
      <c r="N1576" s="198"/>
      <c r="O1576" s="198"/>
      <c r="P1576" s="198"/>
      <c r="Q1576" s="198"/>
      <c r="R1576" s="198"/>
      <c r="S1576" s="198"/>
      <c r="T1576" s="199"/>
      <c r="AT1576" s="193" t="s">
        <v>266</v>
      </c>
      <c r="AU1576" s="193" t="s">
        <v>89</v>
      </c>
      <c r="AV1576" s="14" t="s">
        <v>89</v>
      </c>
      <c r="AW1576" s="14" t="s">
        <v>29</v>
      </c>
      <c r="AX1576" s="14" t="s">
        <v>82</v>
      </c>
      <c r="AY1576" s="193" t="s">
        <v>258</v>
      </c>
    </row>
    <row r="1577" spans="1:65" s="2" customFormat="1" ht="24" customHeight="1">
      <c r="A1577" s="33"/>
      <c r="B1577" s="169"/>
      <c r="C1577" s="170" t="s">
        <v>2329</v>
      </c>
      <c r="D1577" s="170" t="s">
        <v>260</v>
      </c>
      <c r="E1577" s="171" t="s">
        <v>2330</v>
      </c>
      <c r="F1577" s="172" t="s">
        <v>2331</v>
      </c>
      <c r="G1577" s="173" t="s">
        <v>263</v>
      </c>
      <c r="H1577" s="174">
        <v>25.219000000000001</v>
      </c>
      <c r="I1577" s="175"/>
      <c r="J1577" s="174">
        <f>ROUND(I1577*H1577,3)</f>
        <v>0</v>
      </c>
      <c r="K1577" s="176"/>
      <c r="L1577" s="34"/>
      <c r="M1577" s="177" t="s">
        <v>1</v>
      </c>
      <c r="N1577" s="178" t="s">
        <v>40</v>
      </c>
      <c r="O1577" s="59"/>
      <c r="P1577" s="179">
        <f>O1577*H1577</f>
        <v>0</v>
      </c>
      <c r="Q1577" s="179">
        <v>0</v>
      </c>
      <c r="R1577" s="179">
        <f>Q1577*H1577</f>
        <v>0</v>
      </c>
      <c r="S1577" s="179">
        <v>1.4999999999999999E-2</v>
      </c>
      <c r="T1577" s="180">
        <f>S1577*H1577</f>
        <v>0.37828499999999998</v>
      </c>
      <c r="U1577" s="33"/>
      <c r="V1577" s="33"/>
      <c r="W1577" s="33"/>
      <c r="X1577" s="33"/>
      <c r="Y1577" s="33"/>
      <c r="Z1577" s="33"/>
      <c r="AA1577" s="33"/>
      <c r="AB1577" s="33"/>
      <c r="AC1577" s="33"/>
      <c r="AD1577" s="33"/>
      <c r="AE1577" s="33"/>
      <c r="AR1577" s="181" t="s">
        <v>351</v>
      </c>
      <c r="AT1577" s="181" t="s">
        <v>260</v>
      </c>
      <c r="AU1577" s="181" t="s">
        <v>89</v>
      </c>
      <c r="AY1577" s="18" t="s">
        <v>258</v>
      </c>
      <c r="BE1577" s="182">
        <f>IF(N1577="základná",J1577,0)</f>
        <v>0</v>
      </c>
      <c r="BF1577" s="182">
        <f>IF(N1577="znížená",J1577,0)</f>
        <v>0</v>
      </c>
      <c r="BG1577" s="182">
        <f>IF(N1577="zákl. prenesená",J1577,0)</f>
        <v>0</v>
      </c>
      <c r="BH1577" s="182">
        <f>IF(N1577="zníž. prenesená",J1577,0)</f>
        <v>0</v>
      </c>
      <c r="BI1577" s="182">
        <f>IF(N1577="nulová",J1577,0)</f>
        <v>0</v>
      </c>
      <c r="BJ1577" s="18" t="s">
        <v>89</v>
      </c>
      <c r="BK1577" s="183">
        <f>ROUND(I1577*H1577,3)</f>
        <v>0</v>
      </c>
      <c r="BL1577" s="18" t="s">
        <v>351</v>
      </c>
      <c r="BM1577" s="181" t="s">
        <v>2332</v>
      </c>
    </row>
    <row r="1578" spans="1:65" s="13" customFormat="1" ht="11.25">
      <c r="B1578" s="184"/>
      <c r="D1578" s="185" t="s">
        <v>266</v>
      </c>
      <c r="E1578" s="186" t="s">
        <v>1</v>
      </c>
      <c r="F1578" s="187" t="s">
        <v>2314</v>
      </c>
      <c r="H1578" s="186" t="s">
        <v>1</v>
      </c>
      <c r="I1578" s="188"/>
      <c r="L1578" s="184"/>
      <c r="M1578" s="189"/>
      <c r="N1578" s="190"/>
      <c r="O1578" s="190"/>
      <c r="P1578" s="190"/>
      <c r="Q1578" s="190"/>
      <c r="R1578" s="190"/>
      <c r="S1578" s="190"/>
      <c r="T1578" s="191"/>
      <c r="AT1578" s="186" t="s">
        <v>266</v>
      </c>
      <c r="AU1578" s="186" t="s">
        <v>89</v>
      </c>
      <c r="AV1578" s="13" t="s">
        <v>82</v>
      </c>
      <c r="AW1578" s="13" t="s">
        <v>29</v>
      </c>
      <c r="AX1578" s="13" t="s">
        <v>74</v>
      </c>
      <c r="AY1578" s="186" t="s">
        <v>258</v>
      </c>
    </row>
    <row r="1579" spans="1:65" s="14" customFormat="1" ht="11.25">
      <c r="B1579" s="192"/>
      <c r="D1579" s="185" t="s">
        <v>266</v>
      </c>
      <c r="E1579" s="193" t="s">
        <v>1</v>
      </c>
      <c r="F1579" s="194" t="s">
        <v>2333</v>
      </c>
      <c r="H1579" s="195">
        <v>25.219000000000001</v>
      </c>
      <c r="I1579" s="196"/>
      <c r="L1579" s="192"/>
      <c r="M1579" s="197"/>
      <c r="N1579" s="198"/>
      <c r="O1579" s="198"/>
      <c r="P1579" s="198"/>
      <c r="Q1579" s="198"/>
      <c r="R1579" s="198"/>
      <c r="S1579" s="198"/>
      <c r="T1579" s="199"/>
      <c r="AT1579" s="193" t="s">
        <v>266</v>
      </c>
      <c r="AU1579" s="193" t="s">
        <v>89</v>
      </c>
      <c r="AV1579" s="14" t="s">
        <v>89</v>
      </c>
      <c r="AW1579" s="14" t="s">
        <v>29</v>
      </c>
      <c r="AX1579" s="14" t="s">
        <v>82</v>
      </c>
      <c r="AY1579" s="193" t="s">
        <v>258</v>
      </c>
    </row>
    <row r="1580" spans="1:65" s="2" customFormat="1" ht="24" customHeight="1">
      <c r="A1580" s="33"/>
      <c r="B1580" s="169"/>
      <c r="C1580" s="170" t="s">
        <v>2334</v>
      </c>
      <c r="D1580" s="170" t="s">
        <v>260</v>
      </c>
      <c r="E1580" s="171" t="s">
        <v>2335</v>
      </c>
      <c r="F1580" s="172" t="s">
        <v>2336</v>
      </c>
      <c r="G1580" s="173" t="s">
        <v>528</v>
      </c>
      <c r="H1580" s="174">
        <v>69.53</v>
      </c>
      <c r="I1580" s="175"/>
      <c r="J1580" s="174">
        <f>ROUND(I1580*H1580,3)</f>
        <v>0</v>
      </c>
      <c r="K1580" s="176"/>
      <c r="L1580" s="34"/>
      <c r="M1580" s="177" t="s">
        <v>1</v>
      </c>
      <c r="N1580" s="178" t="s">
        <v>40</v>
      </c>
      <c r="O1580" s="59"/>
      <c r="P1580" s="179">
        <f>O1580*H1580</f>
        <v>0</v>
      </c>
      <c r="Q1580" s="179">
        <v>1.0000000000000001E-5</v>
      </c>
      <c r="R1580" s="179">
        <f>Q1580*H1580</f>
        <v>6.9530000000000004E-4</v>
      </c>
      <c r="S1580" s="179">
        <v>0</v>
      </c>
      <c r="T1580" s="180">
        <f>S1580*H1580</f>
        <v>0</v>
      </c>
      <c r="U1580" s="33"/>
      <c r="V1580" s="33"/>
      <c r="W1580" s="33"/>
      <c r="X1580" s="33"/>
      <c r="Y1580" s="33"/>
      <c r="Z1580" s="33"/>
      <c r="AA1580" s="33"/>
      <c r="AB1580" s="33"/>
      <c r="AC1580" s="33"/>
      <c r="AD1580" s="33"/>
      <c r="AE1580" s="33"/>
      <c r="AR1580" s="181" t="s">
        <v>351</v>
      </c>
      <c r="AT1580" s="181" t="s">
        <v>260</v>
      </c>
      <c r="AU1580" s="181" t="s">
        <v>89</v>
      </c>
      <c r="AY1580" s="18" t="s">
        <v>258</v>
      </c>
      <c r="BE1580" s="182">
        <f>IF(N1580="základná",J1580,0)</f>
        <v>0</v>
      </c>
      <c r="BF1580" s="182">
        <f>IF(N1580="znížená",J1580,0)</f>
        <v>0</v>
      </c>
      <c r="BG1580" s="182">
        <f>IF(N1580="zákl. prenesená",J1580,0)</f>
        <v>0</v>
      </c>
      <c r="BH1580" s="182">
        <f>IF(N1580="zníž. prenesená",J1580,0)</f>
        <v>0</v>
      </c>
      <c r="BI1580" s="182">
        <f>IF(N1580="nulová",J1580,0)</f>
        <v>0</v>
      </c>
      <c r="BJ1580" s="18" t="s">
        <v>89</v>
      </c>
      <c r="BK1580" s="183">
        <f>ROUND(I1580*H1580,3)</f>
        <v>0</v>
      </c>
      <c r="BL1580" s="18" t="s">
        <v>351</v>
      </c>
      <c r="BM1580" s="181" t="s">
        <v>2337</v>
      </c>
    </row>
    <row r="1581" spans="1:65" s="13" customFormat="1" ht="11.25">
      <c r="B1581" s="184"/>
      <c r="D1581" s="185" t="s">
        <v>266</v>
      </c>
      <c r="E1581" s="186" t="s">
        <v>1</v>
      </c>
      <c r="F1581" s="187" t="s">
        <v>2316</v>
      </c>
      <c r="H1581" s="186" t="s">
        <v>1</v>
      </c>
      <c r="I1581" s="188"/>
      <c r="L1581" s="184"/>
      <c r="M1581" s="189"/>
      <c r="N1581" s="190"/>
      <c r="O1581" s="190"/>
      <c r="P1581" s="190"/>
      <c r="Q1581" s="190"/>
      <c r="R1581" s="190"/>
      <c r="S1581" s="190"/>
      <c r="T1581" s="191"/>
      <c r="AT1581" s="186" t="s">
        <v>266</v>
      </c>
      <c r="AU1581" s="186" t="s">
        <v>89</v>
      </c>
      <c r="AV1581" s="13" t="s">
        <v>82</v>
      </c>
      <c r="AW1581" s="13" t="s">
        <v>29</v>
      </c>
      <c r="AX1581" s="13" t="s">
        <v>74</v>
      </c>
      <c r="AY1581" s="186" t="s">
        <v>258</v>
      </c>
    </row>
    <row r="1582" spans="1:65" s="14" customFormat="1" ht="11.25">
      <c r="B1582" s="192"/>
      <c r="D1582" s="185" t="s">
        <v>266</v>
      </c>
      <c r="E1582" s="193" t="s">
        <v>1</v>
      </c>
      <c r="F1582" s="194" t="s">
        <v>2317</v>
      </c>
      <c r="H1582" s="195">
        <v>21.234999999999999</v>
      </c>
      <c r="I1582" s="196"/>
      <c r="L1582" s="192"/>
      <c r="M1582" s="197"/>
      <c r="N1582" s="198"/>
      <c r="O1582" s="198"/>
      <c r="P1582" s="198"/>
      <c r="Q1582" s="198"/>
      <c r="R1582" s="198"/>
      <c r="S1582" s="198"/>
      <c r="T1582" s="199"/>
      <c r="AT1582" s="193" t="s">
        <v>266</v>
      </c>
      <c r="AU1582" s="193" t="s">
        <v>89</v>
      </c>
      <c r="AV1582" s="14" t="s">
        <v>89</v>
      </c>
      <c r="AW1582" s="14" t="s">
        <v>29</v>
      </c>
      <c r="AX1582" s="14" t="s">
        <v>74</v>
      </c>
      <c r="AY1582" s="193" t="s">
        <v>258</v>
      </c>
    </row>
    <row r="1583" spans="1:65" s="14" customFormat="1" ht="11.25">
      <c r="B1583" s="192"/>
      <c r="D1583" s="185" t="s">
        <v>266</v>
      </c>
      <c r="E1583" s="193" t="s">
        <v>1</v>
      </c>
      <c r="F1583" s="194" t="s">
        <v>2318</v>
      </c>
      <c r="H1583" s="195">
        <v>16.79</v>
      </c>
      <c r="I1583" s="196"/>
      <c r="L1583" s="192"/>
      <c r="M1583" s="197"/>
      <c r="N1583" s="198"/>
      <c r="O1583" s="198"/>
      <c r="P1583" s="198"/>
      <c r="Q1583" s="198"/>
      <c r="R1583" s="198"/>
      <c r="S1583" s="198"/>
      <c r="T1583" s="199"/>
      <c r="AT1583" s="193" t="s">
        <v>266</v>
      </c>
      <c r="AU1583" s="193" t="s">
        <v>89</v>
      </c>
      <c r="AV1583" s="14" t="s">
        <v>89</v>
      </c>
      <c r="AW1583" s="14" t="s">
        <v>29</v>
      </c>
      <c r="AX1583" s="14" t="s">
        <v>74</v>
      </c>
      <c r="AY1583" s="193" t="s">
        <v>258</v>
      </c>
    </row>
    <row r="1584" spans="1:65" s="14" customFormat="1" ht="11.25">
      <c r="B1584" s="192"/>
      <c r="D1584" s="185" t="s">
        <v>266</v>
      </c>
      <c r="E1584" s="193" t="s">
        <v>1</v>
      </c>
      <c r="F1584" s="194" t="s">
        <v>2338</v>
      </c>
      <c r="H1584" s="195">
        <v>20.285</v>
      </c>
      <c r="I1584" s="196"/>
      <c r="L1584" s="192"/>
      <c r="M1584" s="197"/>
      <c r="N1584" s="198"/>
      <c r="O1584" s="198"/>
      <c r="P1584" s="198"/>
      <c r="Q1584" s="198"/>
      <c r="R1584" s="198"/>
      <c r="S1584" s="198"/>
      <c r="T1584" s="199"/>
      <c r="AT1584" s="193" t="s">
        <v>266</v>
      </c>
      <c r="AU1584" s="193" t="s">
        <v>89</v>
      </c>
      <c r="AV1584" s="14" t="s">
        <v>89</v>
      </c>
      <c r="AW1584" s="14" t="s">
        <v>29</v>
      </c>
      <c r="AX1584" s="14" t="s">
        <v>74</v>
      </c>
      <c r="AY1584" s="193" t="s">
        <v>258</v>
      </c>
    </row>
    <row r="1585" spans="1:65" s="16" customFormat="1" ht="11.25">
      <c r="B1585" s="218"/>
      <c r="D1585" s="185" t="s">
        <v>266</v>
      </c>
      <c r="E1585" s="219" t="s">
        <v>146</v>
      </c>
      <c r="F1585" s="220" t="s">
        <v>665</v>
      </c>
      <c r="H1585" s="221">
        <v>58.31</v>
      </c>
      <c r="I1585" s="222"/>
      <c r="L1585" s="218"/>
      <c r="M1585" s="223"/>
      <c r="N1585" s="224"/>
      <c r="O1585" s="224"/>
      <c r="P1585" s="224"/>
      <c r="Q1585" s="224"/>
      <c r="R1585" s="224"/>
      <c r="S1585" s="224"/>
      <c r="T1585" s="225"/>
      <c r="AT1585" s="219" t="s">
        <v>266</v>
      </c>
      <c r="AU1585" s="219" t="s">
        <v>89</v>
      </c>
      <c r="AV1585" s="16" t="s">
        <v>272</v>
      </c>
      <c r="AW1585" s="16" t="s">
        <v>29</v>
      </c>
      <c r="AX1585" s="16" t="s">
        <v>74</v>
      </c>
      <c r="AY1585" s="219" t="s">
        <v>258</v>
      </c>
    </row>
    <row r="1586" spans="1:65" s="13" customFormat="1" ht="11.25">
      <c r="B1586" s="184"/>
      <c r="D1586" s="185" t="s">
        <v>266</v>
      </c>
      <c r="E1586" s="186" t="s">
        <v>1</v>
      </c>
      <c r="F1586" s="187" t="s">
        <v>2339</v>
      </c>
      <c r="H1586" s="186" t="s">
        <v>1</v>
      </c>
      <c r="I1586" s="188"/>
      <c r="L1586" s="184"/>
      <c r="M1586" s="189"/>
      <c r="N1586" s="190"/>
      <c r="O1586" s="190"/>
      <c r="P1586" s="190"/>
      <c r="Q1586" s="190"/>
      <c r="R1586" s="190"/>
      <c r="S1586" s="190"/>
      <c r="T1586" s="191"/>
      <c r="AT1586" s="186" t="s">
        <v>266</v>
      </c>
      <c r="AU1586" s="186" t="s">
        <v>89</v>
      </c>
      <c r="AV1586" s="13" t="s">
        <v>82</v>
      </c>
      <c r="AW1586" s="13" t="s">
        <v>29</v>
      </c>
      <c r="AX1586" s="13" t="s">
        <v>74</v>
      </c>
      <c r="AY1586" s="186" t="s">
        <v>258</v>
      </c>
    </row>
    <row r="1587" spans="1:65" s="14" customFormat="1" ht="11.25">
      <c r="B1587" s="192"/>
      <c r="D1587" s="185" t="s">
        <v>266</v>
      </c>
      <c r="E1587" s="193" t="s">
        <v>1</v>
      </c>
      <c r="F1587" s="194" t="s">
        <v>2340</v>
      </c>
      <c r="H1587" s="195">
        <v>11.22</v>
      </c>
      <c r="I1587" s="196"/>
      <c r="L1587" s="192"/>
      <c r="M1587" s="197"/>
      <c r="N1587" s="198"/>
      <c r="O1587" s="198"/>
      <c r="P1587" s="198"/>
      <c r="Q1587" s="198"/>
      <c r="R1587" s="198"/>
      <c r="S1587" s="198"/>
      <c r="T1587" s="199"/>
      <c r="AT1587" s="193" t="s">
        <v>266</v>
      </c>
      <c r="AU1587" s="193" t="s">
        <v>89</v>
      </c>
      <c r="AV1587" s="14" t="s">
        <v>89</v>
      </c>
      <c r="AW1587" s="14" t="s">
        <v>29</v>
      </c>
      <c r="AX1587" s="14" t="s">
        <v>74</v>
      </c>
      <c r="AY1587" s="193" t="s">
        <v>258</v>
      </c>
    </row>
    <row r="1588" spans="1:65" s="16" customFormat="1" ht="11.25">
      <c r="B1588" s="218"/>
      <c r="D1588" s="185" t="s">
        <v>266</v>
      </c>
      <c r="E1588" s="219" t="s">
        <v>152</v>
      </c>
      <c r="F1588" s="220" t="s">
        <v>665</v>
      </c>
      <c r="H1588" s="221">
        <v>11.22</v>
      </c>
      <c r="I1588" s="222"/>
      <c r="L1588" s="218"/>
      <c r="M1588" s="223"/>
      <c r="N1588" s="224"/>
      <c r="O1588" s="224"/>
      <c r="P1588" s="224"/>
      <c r="Q1588" s="224"/>
      <c r="R1588" s="224"/>
      <c r="S1588" s="224"/>
      <c r="T1588" s="225"/>
      <c r="AT1588" s="219" t="s">
        <v>266</v>
      </c>
      <c r="AU1588" s="219" t="s">
        <v>89</v>
      </c>
      <c r="AV1588" s="16" t="s">
        <v>272</v>
      </c>
      <c r="AW1588" s="16" t="s">
        <v>29</v>
      </c>
      <c r="AX1588" s="16" t="s">
        <v>74</v>
      </c>
      <c r="AY1588" s="219" t="s">
        <v>258</v>
      </c>
    </row>
    <row r="1589" spans="1:65" s="15" customFormat="1" ht="11.25">
      <c r="B1589" s="200"/>
      <c r="D1589" s="185" t="s">
        <v>266</v>
      </c>
      <c r="E1589" s="201" t="s">
        <v>1</v>
      </c>
      <c r="F1589" s="202" t="s">
        <v>280</v>
      </c>
      <c r="H1589" s="203">
        <v>69.53</v>
      </c>
      <c r="I1589" s="204"/>
      <c r="L1589" s="200"/>
      <c r="M1589" s="205"/>
      <c r="N1589" s="206"/>
      <c r="O1589" s="206"/>
      <c r="P1589" s="206"/>
      <c r="Q1589" s="206"/>
      <c r="R1589" s="206"/>
      <c r="S1589" s="206"/>
      <c r="T1589" s="207"/>
      <c r="AT1589" s="201" t="s">
        <v>266</v>
      </c>
      <c r="AU1589" s="201" t="s">
        <v>89</v>
      </c>
      <c r="AV1589" s="15" t="s">
        <v>264</v>
      </c>
      <c r="AW1589" s="15" t="s">
        <v>29</v>
      </c>
      <c r="AX1589" s="15" t="s">
        <v>82</v>
      </c>
      <c r="AY1589" s="201" t="s">
        <v>258</v>
      </c>
    </row>
    <row r="1590" spans="1:65" s="2" customFormat="1" ht="16.5" customHeight="1">
      <c r="A1590" s="33"/>
      <c r="B1590" s="169"/>
      <c r="C1590" s="208" t="s">
        <v>2341</v>
      </c>
      <c r="D1590" s="208" t="s">
        <v>394</v>
      </c>
      <c r="E1590" s="209" t="s">
        <v>2342</v>
      </c>
      <c r="F1590" s="210" t="s">
        <v>2343</v>
      </c>
      <c r="G1590" s="211" t="s">
        <v>528</v>
      </c>
      <c r="H1590" s="212">
        <v>11.444000000000001</v>
      </c>
      <c r="I1590" s="213"/>
      <c r="J1590" s="212">
        <f>ROUND(I1590*H1590,3)</f>
        <v>0</v>
      </c>
      <c r="K1590" s="214"/>
      <c r="L1590" s="215"/>
      <c r="M1590" s="216" t="s">
        <v>1</v>
      </c>
      <c r="N1590" s="217" t="s">
        <v>40</v>
      </c>
      <c r="O1590" s="59"/>
      <c r="P1590" s="179">
        <f>O1590*H1590</f>
        <v>0</v>
      </c>
      <c r="Q1590" s="179">
        <v>4.2999999999999999E-4</v>
      </c>
      <c r="R1590" s="179">
        <f>Q1590*H1590</f>
        <v>4.9209200000000005E-3</v>
      </c>
      <c r="S1590" s="179">
        <v>0</v>
      </c>
      <c r="T1590" s="180">
        <f>S1590*H1590</f>
        <v>0</v>
      </c>
      <c r="U1590" s="33"/>
      <c r="V1590" s="33"/>
      <c r="W1590" s="33"/>
      <c r="X1590" s="33"/>
      <c r="Y1590" s="33"/>
      <c r="Z1590" s="33"/>
      <c r="AA1590" s="33"/>
      <c r="AB1590" s="33"/>
      <c r="AC1590" s="33"/>
      <c r="AD1590" s="33"/>
      <c r="AE1590" s="33"/>
      <c r="AR1590" s="181" t="s">
        <v>445</v>
      </c>
      <c r="AT1590" s="181" t="s">
        <v>394</v>
      </c>
      <c r="AU1590" s="181" t="s">
        <v>89</v>
      </c>
      <c r="AY1590" s="18" t="s">
        <v>258</v>
      </c>
      <c r="BE1590" s="182">
        <f>IF(N1590="základná",J1590,0)</f>
        <v>0</v>
      </c>
      <c r="BF1590" s="182">
        <f>IF(N1590="znížená",J1590,0)</f>
        <v>0</v>
      </c>
      <c r="BG1590" s="182">
        <f>IF(N1590="zákl. prenesená",J1590,0)</f>
        <v>0</v>
      </c>
      <c r="BH1590" s="182">
        <f>IF(N1590="zníž. prenesená",J1590,0)</f>
        <v>0</v>
      </c>
      <c r="BI1590" s="182">
        <f>IF(N1590="nulová",J1590,0)</f>
        <v>0</v>
      </c>
      <c r="BJ1590" s="18" t="s">
        <v>89</v>
      </c>
      <c r="BK1590" s="183">
        <f>ROUND(I1590*H1590,3)</f>
        <v>0</v>
      </c>
      <c r="BL1590" s="18" t="s">
        <v>351</v>
      </c>
      <c r="BM1590" s="181" t="s">
        <v>2344</v>
      </c>
    </row>
    <row r="1591" spans="1:65" s="14" customFormat="1" ht="11.25">
      <c r="B1591" s="192"/>
      <c r="D1591" s="185" t="s">
        <v>266</v>
      </c>
      <c r="E1591" s="193" t="s">
        <v>1</v>
      </c>
      <c r="F1591" s="194" t="s">
        <v>2345</v>
      </c>
      <c r="H1591" s="195">
        <v>11.444000000000001</v>
      </c>
      <c r="I1591" s="196"/>
      <c r="L1591" s="192"/>
      <c r="M1591" s="197"/>
      <c r="N1591" s="198"/>
      <c r="O1591" s="198"/>
      <c r="P1591" s="198"/>
      <c r="Q1591" s="198"/>
      <c r="R1591" s="198"/>
      <c r="S1591" s="198"/>
      <c r="T1591" s="199"/>
      <c r="AT1591" s="193" t="s">
        <v>266</v>
      </c>
      <c r="AU1591" s="193" t="s">
        <v>89</v>
      </c>
      <c r="AV1591" s="14" t="s">
        <v>89</v>
      </c>
      <c r="AW1591" s="14" t="s">
        <v>29</v>
      </c>
      <c r="AX1591" s="14" t="s">
        <v>82</v>
      </c>
      <c r="AY1591" s="193" t="s">
        <v>258</v>
      </c>
    </row>
    <row r="1592" spans="1:65" s="2" customFormat="1" ht="24" customHeight="1">
      <c r="A1592" s="33"/>
      <c r="B1592" s="169"/>
      <c r="C1592" s="208" t="s">
        <v>2346</v>
      </c>
      <c r="D1592" s="208" t="s">
        <v>394</v>
      </c>
      <c r="E1592" s="209" t="s">
        <v>2347</v>
      </c>
      <c r="F1592" s="210" t="s">
        <v>2348</v>
      </c>
      <c r="G1592" s="211" t="s">
        <v>528</v>
      </c>
      <c r="H1592" s="212">
        <v>59.475999999999999</v>
      </c>
      <c r="I1592" s="213"/>
      <c r="J1592" s="212">
        <f>ROUND(I1592*H1592,3)</f>
        <v>0</v>
      </c>
      <c r="K1592" s="214"/>
      <c r="L1592" s="215"/>
      <c r="M1592" s="216" t="s">
        <v>1</v>
      </c>
      <c r="N1592" s="217" t="s">
        <v>40</v>
      </c>
      <c r="O1592" s="59"/>
      <c r="P1592" s="179">
        <f>O1592*H1592</f>
        <v>0</v>
      </c>
      <c r="Q1592" s="179">
        <v>5.0000000000000001E-4</v>
      </c>
      <c r="R1592" s="179">
        <f>Q1592*H1592</f>
        <v>2.9738000000000001E-2</v>
      </c>
      <c r="S1592" s="179">
        <v>0</v>
      </c>
      <c r="T1592" s="180">
        <f>S1592*H1592</f>
        <v>0</v>
      </c>
      <c r="U1592" s="33"/>
      <c r="V1592" s="33"/>
      <c r="W1592" s="33"/>
      <c r="X1592" s="33"/>
      <c r="Y1592" s="33"/>
      <c r="Z1592" s="33"/>
      <c r="AA1592" s="33"/>
      <c r="AB1592" s="33"/>
      <c r="AC1592" s="33"/>
      <c r="AD1592" s="33"/>
      <c r="AE1592" s="33"/>
      <c r="AR1592" s="181" t="s">
        <v>445</v>
      </c>
      <c r="AT1592" s="181" t="s">
        <v>394</v>
      </c>
      <c r="AU1592" s="181" t="s">
        <v>89</v>
      </c>
      <c r="AY1592" s="18" t="s">
        <v>258</v>
      </c>
      <c r="BE1592" s="182">
        <f>IF(N1592="základná",J1592,0)</f>
        <v>0</v>
      </c>
      <c r="BF1592" s="182">
        <f>IF(N1592="znížená",J1592,0)</f>
        <v>0</v>
      </c>
      <c r="BG1592" s="182">
        <f>IF(N1592="zákl. prenesená",J1592,0)</f>
        <v>0</v>
      </c>
      <c r="BH1592" s="182">
        <f>IF(N1592="zníž. prenesená",J1592,0)</f>
        <v>0</v>
      </c>
      <c r="BI1592" s="182">
        <f>IF(N1592="nulová",J1592,0)</f>
        <v>0</v>
      </c>
      <c r="BJ1592" s="18" t="s">
        <v>89</v>
      </c>
      <c r="BK1592" s="183">
        <f>ROUND(I1592*H1592,3)</f>
        <v>0</v>
      </c>
      <c r="BL1592" s="18" t="s">
        <v>351</v>
      </c>
      <c r="BM1592" s="181" t="s">
        <v>2349</v>
      </c>
    </row>
    <row r="1593" spans="1:65" s="14" customFormat="1" ht="11.25">
      <c r="B1593" s="192"/>
      <c r="D1593" s="185" t="s">
        <v>266</v>
      </c>
      <c r="E1593" s="193" t="s">
        <v>1</v>
      </c>
      <c r="F1593" s="194" t="s">
        <v>2350</v>
      </c>
      <c r="H1593" s="195">
        <v>59.475999999999999</v>
      </c>
      <c r="I1593" s="196"/>
      <c r="L1593" s="192"/>
      <c r="M1593" s="197"/>
      <c r="N1593" s="198"/>
      <c r="O1593" s="198"/>
      <c r="P1593" s="198"/>
      <c r="Q1593" s="198"/>
      <c r="R1593" s="198"/>
      <c r="S1593" s="198"/>
      <c r="T1593" s="199"/>
      <c r="AT1593" s="193" t="s">
        <v>266</v>
      </c>
      <c r="AU1593" s="193" t="s">
        <v>89</v>
      </c>
      <c r="AV1593" s="14" t="s">
        <v>89</v>
      </c>
      <c r="AW1593" s="14" t="s">
        <v>29</v>
      </c>
      <c r="AX1593" s="14" t="s">
        <v>82</v>
      </c>
      <c r="AY1593" s="193" t="s">
        <v>258</v>
      </c>
    </row>
    <row r="1594" spans="1:65" s="2" customFormat="1" ht="24" customHeight="1">
      <c r="A1594" s="33"/>
      <c r="B1594" s="169"/>
      <c r="C1594" s="170" t="s">
        <v>2351</v>
      </c>
      <c r="D1594" s="170" t="s">
        <v>260</v>
      </c>
      <c r="E1594" s="171" t="s">
        <v>2352</v>
      </c>
      <c r="F1594" s="172" t="s">
        <v>2353</v>
      </c>
      <c r="G1594" s="173" t="s">
        <v>435</v>
      </c>
      <c r="H1594" s="174">
        <v>1</v>
      </c>
      <c r="I1594" s="175"/>
      <c r="J1594" s="174">
        <f>ROUND(I1594*H1594,3)</f>
        <v>0</v>
      </c>
      <c r="K1594" s="176"/>
      <c r="L1594" s="34"/>
      <c r="M1594" s="177" t="s">
        <v>1</v>
      </c>
      <c r="N1594" s="178" t="s">
        <v>40</v>
      </c>
      <c r="O1594" s="59"/>
      <c r="P1594" s="179">
        <f>O1594*H1594</f>
        <v>0</v>
      </c>
      <c r="Q1594" s="179">
        <v>6.7540000000000003E-2</v>
      </c>
      <c r="R1594" s="179">
        <f>Q1594*H1594</f>
        <v>6.7540000000000003E-2</v>
      </c>
      <c r="S1594" s="179">
        <v>0</v>
      </c>
      <c r="T1594" s="180">
        <f>S1594*H1594</f>
        <v>0</v>
      </c>
      <c r="U1594" s="33"/>
      <c r="V1594" s="33"/>
      <c r="W1594" s="33"/>
      <c r="X1594" s="33"/>
      <c r="Y1594" s="33"/>
      <c r="Z1594" s="33"/>
      <c r="AA1594" s="33"/>
      <c r="AB1594" s="33"/>
      <c r="AC1594" s="33"/>
      <c r="AD1594" s="33"/>
      <c r="AE1594" s="33"/>
      <c r="AR1594" s="181" t="s">
        <v>351</v>
      </c>
      <c r="AT1594" s="181" t="s">
        <v>260</v>
      </c>
      <c r="AU1594" s="181" t="s">
        <v>89</v>
      </c>
      <c r="AY1594" s="18" t="s">
        <v>258</v>
      </c>
      <c r="BE1594" s="182">
        <f>IF(N1594="základná",J1594,0)</f>
        <v>0</v>
      </c>
      <c r="BF1594" s="182">
        <f>IF(N1594="znížená",J1594,0)</f>
        <v>0</v>
      </c>
      <c r="BG1594" s="182">
        <f>IF(N1594="zákl. prenesená",J1594,0)</f>
        <v>0</v>
      </c>
      <c r="BH1594" s="182">
        <f>IF(N1594="zníž. prenesená",J1594,0)</f>
        <v>0</v>
      </c>
      <c r="BI1594" s="182">
        <f>IF(N1594="nulová",J1594,0)</f>
        <v>0</v>
      </c>
      <c r="BJ1594" s="18" t="s">
        <v>89</v>
      </c>
      <c r="BK1594" s="183">
        <f>ROUND(I1594*H1594,3)</f>
        <v>0</v>
      </c>
      <c r="BL1594" s="18" t="s">
        <v>351</v>
      </c>
      <c r="BM1594" s="181" t="s">
        <v>2354</v>
      </c>
    </row>
    <row r="1595" spans="1:65" s="13" customFormat="1" ht="11.25">
      <c r="B1595" s="184"/>
      <c r="D1595" s="185" t="s">
        <v>266</v>
      </c>
      <c r="E1595" s="186" t="s">
        <v>1</v>
      </c>
      <c r="F1595" s="187" t="s">
        <v>2355</v>
      </c>
      <c r="H1595" s="186" t="s">
        <v>1</v>
      </c>
      <c r="I1595" s="188"/>
      <c r="L1595" s="184"/>
      <c r="M1595" s="189"/>
      <c r="N1595" s="190"/>
      <c r="O1595" s="190"/>
      <c r="P1595" s="190"/>
      <c r="Q1595" s="190"/>
      <c r="R1595" s="190"/>
      <c r="S1595" s="190"/>
      <c r="T1595" s="191"/>
      <c r="AT1595" s="186" t="s">
        <v>266</v>
      </c>
      <c r="AU1595" s="186" t="s">
        <v>89</v>
      </c>
      <c r="AV1595" s="13" t="s">
        <v>82</v>
      </c>
      <c r="AW1595" s="13" t="s">
        <v>29</v>
      </c>
      <c r="AX1595" s="13" t="s">
        <v>74</v>
      </c>
      <c r="AY1595" s="186" t="s">
        <v>258</v>
      </c>
    </row>
    <row r="1596" spans="1:65" s="14" customFormat="1" ht="11.25">
      <c r="B1596" s="192"/>
      <c r="D1596" s="185" t="s">
        <v>266</v>
      </c>
      <c r="E1596" s="193" t="s">
        <v>1</v>
      </c>
      <c r="F1596" s="194" t="s">
        <v>2356</v>
      </c>
      <c r="H1596" s="195">
        <v>1</v>
      </c>
      <c r="I1596" s="196"/>
      <c r="L1596" s="192"/>
      <c r="M1596" s="197"/>
      <c r="N1596" s="198"/>
      <c r="O1596" s="198"/>
      <c r="P1596" s="198"/>
      <c r="Q1596" s="198"/>
      <c r="R1596" s="198"/>
      <c r="S1596" s="198"/>
      <c r="T1596" s="199"/>
      <c r="AT1596" s="193" t="s">
        <v>266</v>
      </c>
      <c r="AU1596" s="193" t="s">
        <v>89</v>
      </c>
      <c r="AV1596" s="14" t="s">
        <v>89</v>
      </c>
      <c r="AW1596" s="14" t="s">
        <v>29</v>
      </c>
      <c r="AX1596" s="14" t="s">
        <v>82</v>
      </c>
      <c r="AY1596" s="193" t="s">
        <v>258</v>
      </c>
    </row>
    <row r="1597" spans="1:65" s="2" customFormat="1" ht="24" customHeight="1">
      <c r="A1597" s="33"/>
      <c r="B1597" s="169"/>
      <c r="C1597" s="170" t="s">
        <v>2357</v>
      </c>
      <c r="D1597" s="170" t="s">
        <v>260</v>
      </c>
      <c r="E1597" s="171" t="s">
        <v>2358</v>
      </c>
      <c r="F1597" s="172" t="s">
        <v>2359</v>
      </c>
      <c r="G1597" s="173" t="s">
        <v>263</v>
      </c>
      <c r="H1597" s="174">
        <v>7.32</v>
      </c>
      <c r="I1597" s="175"/>
      <c r="J1597" s="174">
        <f>ROUND(I1597*H1597,3)</f>
        <v>0</v>
      </c>
      <c r="K1597" s="176"/>
      <c r="L1597" s="34"/>
      <c r="M1597" s="177" t="s">
        <v>1</v>
      </c>
      <c r="N1597" s="178" t="s">
        <v>40</v>
      </c>
      <c r="O1597" s="59"/>
      <c r="P1597" s="179">
        <f>O1597*H1597</f>
        <v>0</v>
      </c>
      <c r="Q1597" s="179">
        <v>2.0000000000000002E-5</v>
      </c>
      <c r="R1597" s="179">
        <f>Q1597*H1597</f>
        <v>1.4640000000000001E-4</v>
      </c>
      <c r="S1597" s="179">
        <v>0</v>
      </c>
      <c r="T1597" s="180">
        <f>S1597*H1597</f>
        <v>0</v>
      </c>
      <c r="U1597" s="33"/>
      <c r="V1597" s="33"/>
      <c r="W1597" s="33"/>
      <c r="X1597" s="33"/>
      <c r="Y1597" s="33"/>
      <c r="Z1597" s="33"/>
      <c r="AA1597" s="33"/>
      <c r="AB1597" s="33"/>
      <c r="AC1597" s="33"/>
      <c r="AD1597" s="33"/>
      <c r="AE1597" s="33"/>
      <c r="AR1597" s="181" t="s">
        <v>351</v>
      </c>
      <c r="AT1597" s="181" t="s">
        <v>260</v>
      </c>
      <c r="AU1597" s="181" t="s">
        <v>89</v>
      </c>
      <c r="AY1597" s="18" t="s">
        <v>258</v>
      </c>
      <c r="BE1597" s="182">
        <f>IF(N1597="základná",J1597,0)</f>
        <v>0</v>
      </c>
      <c r="BF1597" s="182">
        <f>IF(N1597="znížená",J1597,0)</f>
        <v>0</v>
      </c>
      <c r="BG1597" s="182">
        <f>IF(N1597="zákl. prenesená",J1597,0)</f>
        <v>0</v>
      </c>
      <c r="BH1597" s="182">
        <f>IF(N1597="zníž. prenesená",J1597,0)</f>
        <v>0</v>
      </c>
      <c r="BI1597" s="182">
        <f>IF(N1597="nulová",J1597,0)</f>
        <v>0</v>
      </c>
      <c r="BJ1597" s="18" t="s">
        <v>89</v>
      </c>
      <c r="BK1597" s="183">
        <f>ROUND(I1597*H1597,3)</f>
        <v>0</v>
      </c>
      <c r="BL1597" s="18" t="s">
        <v>351</v>
      </c>
      <c r="BM1597" s="181" t="s">
        <v>2360</v>
      </c>
    </row>
    <row r="1598" spans="1:65" s="13" customFormat="1" ht="11.25">
      <c r="B1598" s="184"/>
      <c r="D1598" s="185" t="s">
        <v>266</v>
      </c>
      <c r="E1598" s="186" t="s">
        <v>1</v>
      </c>
      <c r="F1598" s="187" t="s">
        <v>2361</v>
      </c>
      <c r="H1598" s="186" t="s">
        <v>1</v>
      </c>
      <c r="I1598" s="188"/>
      <c r="L1598" s="184"/>
      <c r="M1598" s="189"/>
      <c r="N1598" s="190"/>
      <c r="O1598" s="190"/>
      <c r="P1598" s="190"/>
      <c r="Q1598" s="190"/>
      <c r="R1598" s="190"/>
      <c r="S1598" s="190"/>
      <c r="T1598" s="191"/>
      <c r="AT1598" s="186" t="s">
        <v>266</v>
      </c>
      <c r="AU1598" s="186" t="s">
        <v>89</v>
      </c>
      <c r="AV1598" s="13" t="s">
        <v>82</v>
      </c>
      <c r="AW1598" s="13" t="s">
        <v>29</v>
      </c>
      <c r="AX1598" s="13" t="s">
        <v>74</v>
      </c>
      <c r="AY1598" s="186" t="s">
        <v>258</v>
      </c>
    </row>
    <row r="1599" spans="1:65" s="14" customFormat="1" ht="11.25">
      <c r="B1599" s="192"/>
      <c r="D1599" s="185" t="s">
        <v>266</v>
      </c>
      <c r="E1599" s="193" t="s">
        <v>1</v>
      </c>
      <c r="F1599" s="194" t="s">
        <v>705</v>
      </c>
      <c r="H1599" s="195">
        <v>7.32</v>
      </c>
      <c r="I1599" s="196"/>
      <c r="L1599" s="192"/>
      <c r="M1599" s="197"/>
      <c r="N1599" s="198"/>
      <c r="O1599" s="198"/>
      <c r="P1599" s="198"/>
      <c r="Q1599" s="198"/>
      <c r="R1599" s="198"/>
      <c r="S1599" s="198"/>
      <c r="T1599" s="199"/>
      <c r="AT1599" s="193" t="s">
        <v>266</v>
      </c>
      <c r="AU1599" s="193" t="s">
        <v>89</v>
      </c>
      <c r="AV1599" s="14" t="s">
        <v>89</v>
      </c>
      <c r="AW1599" s="14" t="s">
        <v>29</v>
      </c>
      <c r="AX1599" s="14" t="s">
        <v>74</v>
      </c>
      <c r="AY1599" s="193" t="s">
        <v>258</v>
      </c>
    </row>
    <row r="1600" spans="1:65" s="16" customFormat="1" ht="11.25">
      <c r="B1600" s="218"/>
      <c r="D1600" s="185" t="s">
        <v>266</v>
      </c>
      <c r="E1600" s="219" t="s">
        <v>142</v>
      </c>
      <c r="F1600" s="220" t="s">
        <v>665</v>
      </c>
      <c r="H1600" s="221">
        <v>7.32</v>
      </c>
      <c r="I1600" s="222"/>
      <c r="L1600" s="218"/>
      <c r="M1600" s="223"/>
      <c r="N1600" s="224"/>
      <c r="O1600" s="224"/>
      <c r="P1600" s="224"/>
      <c r="Q1600" s="224"/>
      <c r="R1600" s="224"/>
      <c r="S1600" s="224"/>
      <c r="T1600" s="225"/>
      <c r="AT1600" s="219" t="s">
        <v>266</v>
      </c>
      <c r="AU1600" s="219" t="s">
        <v>89</v>
      </c>
      <c r="AV1600" s="16" t="s">
        <v>272</v>
      </c>
      <c r="AW1600" s="16" t="s">
        <v>29</v>
      </c>
      <c r="AX1600" s="16" t="s">
        <v>82</v>
      </c>
      <c r="AY1600" s="219" t="s">
        <v>258</v>
      </c>
    </row>
    <row r="1601" spans="1:65" s="2" customFormat="1" ht="16.5" customHeight="1">
      <c r="A1601" s="33"/>
      <c r="B1601" s="169"/>
      <c r="C1601" s="208" t="s">
        <v>2362</v>
      </c>
      <c r="D1601" s="208" t="s">
        <v>394</v>
      </c>
      <c r="E1601" s="209" t="s">
        <v>2363</v>
      </c>
      <c r="F1601" s="210" t="s">
        <v>2364</v>
      </c>
      <c r="G1601" s="211" t="s">
        <v>263</v>
      </c>
      <c r="H1601" s="212">
        <v>7.4660000000000002</v>
      </c>
      <c r="I1601" s="213"/>
      <c r="J1601" s="212">
        <f>ROUND(I1601*H1601,3)</f>
        <v>0</v>
      </c>
      <c r="K1601" s="214"/>
      <c r="L1601" s="215"/>
      <c r="M1601" s="216" t="s">
        <v>1</v>
      </c>
      <c r="N1601" s="217" t="s">
        <v>40</v>
      </c>
      <c r="O1601" s="59"/>
      <c r="P1601" s="179">
        <f>O1601*H1601</f>
        <v>0</v>
      </c>
      <c r="Q1601" s="179">
        <v>8.0999999999999996E-3</v>
      </c>
      <c r="R1601" s="179">
        <f>Q1601*H1601</f>
        <v>6.0474599999999996E-2</v>
      </c>
      <c r="S1601" s="179">
        <v>0</v>
      </c>
      <c r="T1601" s="180">
        <f>S1601*H1601</f>
        <v>0</v>
      </c>
      <c r="U1601" s="33"/>
      <c r="V1601" s="33"/>
      <c r="W1601" s="33"/>
      <c r="X1601" s="33"/>
      <c r="Y1601" s="33"/>
      <c r="Z1601" s="33"/>
      <c r="AA1601" s="33"/>
      <c r="AB1601" s="33"/>
      <c r="AC1601" s="33"/>
      <c r="AD1601" s="33"/>
      <c r="AE1601" s="33"/>
      <c r="AR1601" s="181" t="s">
        <v>445</v>
      </c>
      <c r="AT1601" s="181" t="s">
        <v>394</v>
      </c>
      <c r="AU1601" s="181" t="s">
        <v>89</v>
      </c>
      <c r="AY1601" s="18" t="s">
        <v>258</v>
      </c>
      <c r="BE1601" s="182">
        <f>IF(N1601="základná",J1601,0)</f>
        <v>0</v>
      </c>
      <c r="BF1601" s="182">
        <f>IF(N1601="znížená",J1601,0)</f>
        <v>0</v>
      </c>
      <c r="BG1601" s="182">
        <f>IF(N1601="zákl. prenesená",J1601,0)</f>
        <v>0</v>
      </c>
      <c r="BH1601" s="182">
        <f>IF(N1601="zníž. prenesená",J1601,0)</f>
        <v>0</v>
      </c>
      <c r="BI1601" s="182">
        <f>IF(N1601="nulová",J1601,0)</f>
        <v>0</v>
      </c>
      <c r="BJ1601" s="18" t="s">
        <v>89</v>
      </c>
      <c r="BK1601" s="183">
        <f>ROUND(I1601*H1601,3)</f>
        <v>0</v>
      </c>
      <c r="BL1601" s="18" t="s">
        <v>351</v>
      </c>
      <c r="BM1601" s="181" t="s">
        <v>2365</v>
      </c>
    </row>
    <row r="1602" spans="1:65" s="14" customFormat="1" ht="11.25">
      <c r="B1602" s="192"/>
      <c r="D1602" s="185" t="s">
        <v>266</v>
      </c>
      <c r="E1602" s="193" t="s">
        <v>1</v>
      </c>
      <c r="F1602" s="194" t="s">
        <v>2366</v>
      </c>
      <c r="H1602" s="195">
        <v>7.4660000000000002</v>
      </c>
      <c r="I1602" s="196"/>
      <c r="L1602" s="192"/>
      <c r="M1602" s="197"/>
      <c r="N1602" s="198"/>
      <c r="O1602" s="198"/>
      <c r="P1602" s="198"/>
      <c r="Q1602" s="198"/>
      <c r="R1602" s="198"/>
      <c r="S1602" s="198"/>
      <c r="T1602" s="199"/>
      <c r="AT1602" s="193" t="s">
        <v>266</v>
      </c>
      <c r="AU1602" s="193" t="s">
        <v>89</v>
      </c>
      <c r="AV1602" s="14" t="s">
        <v>89</v>
      </c>
      <c r="AW1602" s="14" t="s">
        <v>29</v>
      </c>
      <c r="AX1602" s="14" t="s">
        <v>82</v>
      </c>
      <c r="AY1602" s="193" t="s">
        <v>258</v>
      </c>
    </row>
    <row r="1603" spans="1:65" s="2" customFormat="1" ht="24" customHeight="1">
      <c r="A1603" s="33"/>
      <c r="B1603" s="169"/>
      <c r="C1603" s="170" t="s">
        <v>2367</v>
      </c>
      <c r="D1603" s="170" t="s">
        <v>260</v>
      </c>
      <c r="E1603" s="171" t="s">
        <v>2368</v>
      </c>
      <c r="F1603" s="172" t="s">
        <v>2369</v>
      </c>
      <c r="G1603" s="173" t="s">
        <v>263</v>
      </c>
      <c r="H1603" s="174">
        <v>87.52</v>
      </c>
      <c r="I1603" s="175"/>
      <c r="J1603" s="174">
        <f>ROUND(I1603*H1603,3)</f>
        <v>0</v>
      </c>
      <c r="K1603" s="176"/>
      <c r="L1603" s="34"/>
      <c r="M1603" s="177" t="s">
        <v>1</v>
      </c>
      <c r="N1603" s="178" t="s">
        <v>40</v>
      </c>
      <c r="O1603" s="59"/>
      <c r="P1603" s="179">
        <f>O1603*H1603</f>
        <v>0</v>
      </c>
      <c r="Q1603" s="179">
        <v>4.0000000000000003E-5</v>
      </c>
      <c r="R1603" s="179">
        <f>Q1603*H1603</f>
        <v>3.5008000000000001E-3</v>
      </c>
      <c r="S1603" s="179">
        <v>0</v>
      </c>
      <c r="T1603" s="180">
        <f>S1603*H1603</f>
        <v>0</v>
      </c>
      <c r="U1603" s="33"/>
      <c r="V1603" s="33"/>
      <c r="W1603" s="33"/>
      <c r="X1603" s="33"/>
      <c r="Y1603" s="33"/>
      <c r="Z1603" s="33"/>
      <c r="AA1603" s="33"/>
      <c r="AB1603" s="33"/>
      <c r="AC1603" s="33"/>
      <c r="AD1603" s="33"/>
      <c r="AE1603" s="33"/>
      <c r="AR1603" s="181" t="s">
        <v>351</v>
      </c>
      <c r="AT1603" s="181" t="s">
        <v>260</v>
      </c>
      <c r="AU1603" s="181" t="s">
        <v>89</v>
      </c>
      <c r="AY1603" s="18" t="s">
        <v>258</v>
      </c>
      <c r="BE1603" s="182">
        <f>IF(N1603="základná",J1603,0)</f>
        <v>0</v>
      </c>
      <c r="BF1603" s="182">
        <f>IF(N1603="znížená",J1603,0)</f>
        <v>0</v>
      </c>
      <c r="BG1603" s="182">
        <f>IF(N1603="zákl. prenesená",J1603,0)</f>
        <v>0</v>
      </c>
      <c r="BH1603" s="182">
        <f>IF(N1603="zníž. prenesená",J1603,0)</f>
        <v>0</v>
      </c>
      <c r="BI1603" s="182">
        <f>IF(N1603="nulová",J1603,0)</f>
        <v>0</v>
      </c>
      <c r="BJ1603" s="18" t="s">
        <v>89</v>
      </c>
      <c r="BK1603" s="183">
        <f>ROUND(I1603*H1603,3)</f>
        <v>0</v>
      </c>
      <c r="BL1603" s="18" t="s">
        <v>351</v>
      </c>
      <c r="BM1603" s="181" t="s">
        <v>2370</v>
      </c>
    </row>
    <row r="1604" spans="1:65" s="13" customFormat="1" ht="11.25">
      <c r="B1604" s="184"/>
      <c r="D1604" s="185" t="s">
        <v>266</v>
      </c>
      <c r="E1604" s="186" t="s">
        <v>1</v>
      </c>
      <c r="F1604" s="187" t="s">
        <v>2316</v>
      </c>
      <c r="H1604" s="186" t="s">
        <v>1</v>
      </c>
      <c r="I1604" s="188"/>
      <c r="L1604" s="184"/>
      <c r="M1604" s="189"/>
      <c r="N1604" s="190"/>
      <c r="O1604" s="190"/>
      <c r="P1604" s="190"/>
      <c r="Q1604" s="190"/>
      <c r="R1604" s="190"/>
      <c r="S1604" s="190"/>
      <c r="T1604" s="191"/>
      <c r="AT1604" s="186" t="s">
        <v>266</v>
      </c>
      <c r="AU1604" s="186" t="s">
        <v>89</v>
      </c>
      <c r="AV1604" s="13" t="s">
        <v>82</v>
      </c>
      <c r="AW1604" s="13" t="s">
        <v>29</v>
      </c>
      <c r="AX1604" s="13" t="s">
        <v>74</v>
      </c>
      <c r="AY1604" s="186" t="s">
        <v>258</v>
      </c>
    </row>
    <row r="1605" spans="1:65" s="14" customFormat="1" ht="11.25">
      <c r="B1605" s="192"/>
      <c r="D1605" s="185" t="s">
        <v>266</v>
      </c>
      <c r="E1605" s="193" t="s">
        <v>1</v>
      </c>
      <c r="F1605" s="194" t="s">
        <v>1856</v>
      </c>
      <c r="H1605" s="195">
        <v>39.93</v>
      </c>
      <c r="I1605" s="196"/>
      <c r="L1605" s="192"/>
      <c r="M1605" s="197"/>
      <c r="N1605" s="198"/>
      <c r="O1605" s="198"/>
      <c r="P1605" s="198"/>
      <c r="Q1605" s="198"/>
      <c r="R1605" s="198"/>
      <c r="S1605" s="198"/>
      <c r="T1605" s="199"/>
      <c r="AT1605" s="193" t="s">
        <v>266</v>
      </c>
      <c r="AU1605" s="193" t="s">
        <v>89</v>
      </c>
      <c r="AV1605" s="14" t="s">
        <v>89</v>
      </c>
      <c r="AW1605" s="14" t="s">
        <v>29</v>
      </c>
      <c r="AX1605" s="14" t="s">
        <v>74</v>
      </c>
      <c r="AY1605" s="193" t="s">
        <v>258</v>
      </c>
    </row>
    <row r="1606" spans="1:65" s="14" customFormat="1" ht="11.25">
      <c r="B1606" s="192"/>
      <c r="D1606" s="185" t="s">
        <v>266</v>
      </c>
      <c r="E1606" s="193" t="s">
        <v>1</v>
      </c>
      <c r="F1606" s="194" t="s">
        <v>2371</v>
      </c>
      <c r="H1606" s="195">
        <v>19.64</v>
      </c>
      <c r="I1606" s="196"/>
      <c r="L1606" s="192"/>
      <c r="M1606" s="197"/>
      <c r="N1606" s="198"/>
      <c r="O1606" s="198"/>
      <c r="P1606" s="198"/>
      <c r="Q1606" s="198"/>
      <c r="R1606" s="198"/>
      <c r="S1606" s="198"/>
      <c r="T1606" s="199"/>
      <c r="AT1606" s="193" t="s">
        <v>266</v>
      </c>
      <c r="AU1606" s="193" t="s">
        <v>89</v>
      </c>
      <c r="AV1606" s="14" t="s">
        <v>89</v>
      </c>
      <c r="AW1606" s="14" t="s">
        <v>29</v>
      </c>
      <c r="AX1606" s="14" t="s">
        <v>74</v>
      </c>
      <c r="AY1606" s="193" t="s">
        <v>258</v>
      </c>
    </row>
    <row r="1607" spans="1:65" s="14" customFormat="1" ht="11.25">
      <c r="B1607" s="192"/>
      <c r="D1607" s="185" t="s">
        <v>266</v>
      </c>
      <c r="E1607" s="193" t="s">
        <v>1</v>
      </c>
      <c r="F1607" s="194" t="s">
        <v>1850</v>
      </c>
      <c r="H1607" s="195">
        <v>27.95</v>
      </c>
      <c r="I1607" s="196"/>
      <c r="L1607" s="192"/>
      <c r="M1607" s="197"/>
      <c r="N1607" s="198"/>
      <c r="O1607" s="198"/>
      <c r="P1607" s="198"/>
      <c r="Q1607" s="198"/>
      <c r="R1607" s="198"/>
      <c r="S1607" s="198"/>
      <c r="T1607" s="199"/>
      <c r="AT1607" s="193" t="s">
        <v>266</v>
      </c>
      <c r="AU1607" s="193" t="s">
        <v>89</v>
      </c>
      <c r="AV1607" s="14" t="s">
        <v>89</v>
      </c>
      <c r="AW1607" s="14" t="s">
        <v>29</v>
      </c>
      <c r="AX1607" s="14" t="s">
        <v>74</v>
      </c>
      <c r="AY1607" s="193" t="s">
        <v>258</v>
      </c>
    </row>
    <row r="1608" spans="1:65" s="15" customFormat="1" ht="11.25">
      <c r="B1608" s="200"/>
      <c r="D1608" s="185" t="s">
        <v>266</v>
      </c>
      <c r="E1608" s="201" t="s">
        <v>130</v>
      </c>
      <c r="F1608" s="202" t="s">
        <v>280</v>
      </c>
      <c r="H1608" s="203">
        <v>87.52</v>
      </c>
      <c r="I1608" s="204"/>
      <c r="L1608" s="200"/>
      <c r="M1608" s="205"/>
      <c r="N1608" s="206"/>
      <c r="O1608" s="206"/>
      <c r="P1608" s="206"/>
      <c r="Q1608" s="206"/>
      <c r="R1608" s="206"/>
      <c r="S1608" s="206"/>
      <c r="T1608" s="207"/>
      <c r="AT1608" s="201" t="s">
        <v>266</v>
      </c>
      <c r="AU1608" s="201" t="s">
        <v>89</v>
      </c>
      <c r="AV1608" s="15" t="s">
        <v>264</v>
      </c>
      <c r="AW1608" s="15" t="s">
        <v>29</v>
      </c>
      <c r="AX1608" s="15" t="s">
        <v>82</v>
      </c>
      <c r="AY1608" s="201" t="s">
        <v>258</v>
      </c>
    </row>
    <row r="1609" spans="1:65" s="2" customFormat="1" ht="24" customHeight="1">
      <c r="A1609" s="33"/>
      <c r="B1609" s="169"/>
      <c r="C1609" s="170" t="s">
        <v>2372</v>
      </c>
      <c r="D1609" s="170" t="s">
        <v>260</v>
      </c>
      <c r="E1609" s="171" t="s">
        <v>2373</v>
      </c>
      <c r="F1609" s="172" t="s">
        <v>2374</v>
      </c>
      <c r="G1609" s="173" t="s">
        <v>263</v>
      </c>
      <c r="H1609" s="174">
        <v>87.52</v>
      </c>
      <c r="I1609" s="175"/>
      <c r="J1609" s="174">
        <f>ROUND(I1609*H1609,3)</f>
        <v>0</v>
      </c>
      <c r="K1609" s="176"/>
      <c r="L1609" s="34"/>
      <c r="M1609" s="177" t="s">
        <v>1</v>
      </c>
      <c r="N1609" s="178" t="s">
        <v>40</v>
      </c>
      <c r="O1609" s="59"/>
      <c r="P1609" s="179">
        <f>O1609*H1609</f>
        <v>0</v>
      </c>
      <c r="Q1609" s="179">
        <v>2.7999999999999998E-4</v>
      </c>
      <c r="R1609" s="179">
        <f>Q1609*H1609</f>
        <v>2.4505599999999995E-2</v>
      </c>
      <c r="S1609" s="179">
        <v>0</v>
      </c>
      <c r="T1609" s="180">
        <f>S1609*H1609</f>
        <v>0</v>
      </c>
      <c r="U1609" s="33"/>
      <c r="V1609" s="33"/>
      <c r="W1609" s="33"/>
      <c r="X1609" s="33"/>
      <c r="Y1609" s="33"/>
      <c r="Z1609" s="33"/>
      <c r="AA1609" s="33"/>
      <c r="AB1609" s="33"/>
      <c r="AC1609" s="33"/>
      <c r="AD1609" s="33"/>
      <c r="AE1609" s="33"/>
      <c r="AR1609" s="181" t="s">
        <v>351</v>
      </c>
      <c r="AT1609" s="181" t="s">
        <v>260</v>
      </c>
      <c r="AU1609" s="181" t="s">
        <v>89</v>
      </c>
      <c r="AY1609" s="18" t="s">
        <v>258</v>
      </c>
      <c r="BE1609" s="182">
        <f>IF(N1609="základná",J1609,0)</f>
        <v>0</v>
      </c>
      <c r="BF1609" s="182">
        <f>IF(N1609="znížená",J1609,0)</f>
        <v>0</v>
      </c>
      <c r="BG1609" s="182">
        <f>IF(N1609="zákl. prenesená",J1609,0)</f>
        <v>0</v>
      </c>
      <c r="BH1609" s="182">
        <f>IF(N1609="zníž. prenesená",J1609,0)</f>
        <v>0</v>
      </c>
      <c r="BI1609" s="182">
        <f>IF(N1609="nulová",J1609,0)</f>
        <v>0</v>
      </c>
      <c r="BJ1609" s="18" t="s">
        <v>89</v>
      </c>
      <c r="BK1609" s="183">
        <f>ROUND(I1609*H1609,3)</f>
        <v>0</v>
      </c>
      <c r="BL1609" s="18" t="s">
        <v>351</v>
      </c>
      <c r="BM1609" s="181" t="s">
        <v>2375</v>
      </c>
    </row>
    <row r="1610" spans="1:65" s="14" customFormat="1" ht="11.25">
      <c r="B1610" s="192"/>
      <c r="D1610" s="185" t="s">
        <v>266</v>
      </c>
      <c r="E1610" s="193" t="s">
        <v>1</v>
      </c>
      <c r="F1610" s="194" t="s">
        <v>130</v>
      </c>
      <c r="H1610" s="195">
        <v>87.52</v>
      </c>
      <c r="I1610" s="196"/>
      <c r="L1610" s="192"/>
      <c r="M1610" s="197"/>
      <c r="N1610" s="198"/>
      <c r="O1610" s="198"/>
      <c r="P1610" s="198"/>
      <c r="Q1610" s="198"/>
      <c r="R1610" s="198"/>
      <c r="S1610" s="198"/>
      <c r="T1610" s="199"/>
      <c r="AT1610" s="193" t="s">
        <v>266</v>
      </c>
      <c r="AU1610" s="193" t="s">
        <v>89</v>
      </c>
      <c r="AV1610" s="14" t="s">
        <v>89</v>
      </c>
      <c r="AW1610" s="14" t="s">
        <v>29</v>
      </c>
      <c r="AX1610" s="14" t="s">
        <v>82</v>
      </c>
      <c r="AY1610" s="193" t="s">
        <v>258</v>
      </c>
    </row>
    <row r="1611" spans="1:65" s="2" customFormat="1" ht="16.5" customHeight="1">
      <c r="A1611" s="33"/>
      <c r="B1611" s="169"/>
      <c r="C1611" s="170" t="s">
        <v>2376</v>
      </c>
      <c r="D1611" s="170" t="s">
        <v>260</v>
      </c>
      <c r="E1611" s="171" t="s">
        <v>2377</v>
      </c>
      <c r="F1611" s="172" t="s">
        <v>2378</v>
      </c>
      <c r="G1611" s="173" t="s">
        <v>263</v>
      </c>
      <c r="H1611" s="174">
        <v>7.32</v>
      </c>
      <c r="I1611" s="175"/>
      <c r="J1611" s="174">
        <f>ROUND(I1611*H1611,3)</f>
        <v>0</v>
      </c>
      <c r="K1611" s="176"/>
      <c r="L1611" s="34"/>
      <c r="M1611" s="177" t="s">
        <v>1</v>
      </c>
      <c r="N1611" s="178" t="s">
        <v>40</v>
      </c>
      <c r="O1611" s="59"/>
      <c r="P1611" s="179">
        <f>O1611*H1611</f>
        <v>0</v>
      </c>
      <c r="Q1611" s="179">
        <v>0</v>
      </c>
      <c r="R1611" s="179">
        <f>Q1611*H1611</f>
        <v>0</v>
      </c>
      <c r="S1611" s="179">
        <v>0</v>
      </c>
      <c r="T1611" s="180">
        <f>S1611*H1611</f>
        <v>0</v>
      </c>
      <c r="U1611" s="33"/>
      <c r="V1611" s="33"/>
      <c r="W1611" s="33"/>
      <c r="X1611" s="33"/>
      <c r="Y1611" s="33"/>
      <c r="Z1611" s="33"/>
      <c r="AA1611" s="33"/>
      <c r="AB1611" s="33"/>
      <c r="AC1611" s="33"/>
      <c r="AD1611" s="33"/>
      <c r="AE1611" s="33"/>
      <c r="AR1611" s="181" t="s">
        <v>351</v>
      </c>
      <c r="AT1611" s="181" t="s">
        <v>260</v>
      </c>
      <c r="AU1611" s="181" t="s">
        <v>89</v>
      </c>
      <c r="AY1611" s="18" t="s">
        <v>258</v>
      </c>
      <c r="BE1611" s="182">
        <f>IF(N1611="základná",J1611,0)</f>
        <v>0</v>
      </c>
      <c r="BF1611" s="182">
        <f>IF(N1611="znížená",J1611,0)</f>
        <v>0</v>
      </c>
      <c r="BG1611" s="182">
        <f>IF(N1611="zákl. prenesená",J1611,0)</f>
        <v>0</v>
      </c>
      <c r="BH1611" s="182">
        <f>IF(N1611="zníž. prenesená",J1611,0)</f>
        <v>0</v>
      </c>
      <c r="BI1611" s="182">
        <f>IF(N1611="nulová",J1611,0)</f>
        <v>0</v>
      </c>
      <c r="BJ1611" s="18" t="s">
        <v>89</v>
      </c>
      <c r="BK1611" s="183">
        <f>ROUND(I1611*H1611,3)</f>
        <v>0</v>
      </c>
      <c r="BL1611" s="18" t="s">
        <v>351</v>
      </c>
      <c r="BM1611" s="181" t="s">
        <v>2379</v>
      </c>
    </row>
    <row r="1612" spans="1:65" s="14" customFormat="1" ht="11.25">
      <c r="B1612" s="192"/>
      <c r="D1612" s="185" t="s">
        <v>266</v>
      </c>
      <c r="E1612" s="193" t="s">
        <v>1</v>
      </c>
      <c r="F1612" s="194" t="s">
        <v>142</v>
      </c>
      <c r="H1612" s="195">
        <v>7.32</v>
      </c>
      <c r="I1612" s="196"/>
      <c r="L1612" s="192"/>
      <c r="M1612" s="197"/>
      <c r="N1612" s="198"/>
      <c r="O1612" s="198"/>
      <c r="P1612" s="198"/>
      <c r="Q1612" s="198"/>
      <c r="R1612" s="198"/>
      <c r="S1612" s="198"/>
      <c r="T1612" s="199"/>
      <c r="AT1612" s="193" t="s">
        <v>266</v>
      </c>
      <c r="AU1612" s="193" t="s">
        <v>89</v>
      </c>
      <c r="AV1612" s="14" t="s">
        <v>89</v>
      </c>
      <c r="AW1612" s="14" t="s">
        <v>29</v>
      </c>
      <c r="AX1612" s="14" t="s">
        <v>82</v>
      </c>
      <c r="AY1612" s="193" t="s">
        <v>258</v>
      </c>
    </row>
    <row r="1613" spans="1:65" s="2" customFormat="1" ht="16.5" customHeight="1">
      <c r="A1613" s="33"/>
      <c r="B1613" s="169"/>
      <c r="C1613" s="208" t="s">
        <v>2380</v>
      </c>
      <c r="D1613" s="208" t="s">
        <v>394</v>
      </c>
      <c r="E1613" s="209" t="s">
        <v>1608</v>
      </c>
      <c r="F1613" s="210" t="s">
        <v>1609</v>
      </c>
      <c r="G1613" s="211" t="s">
        <v>263</v>
      </c>
      <c r="H1613" s="212">
        <v>7.54</v>
      </c>
      <c r="I1613" s="213"/>
      <c r="J1613" s="212">
        <f>ROUND(I1613*H1613,3)</f>
        <v>0</v>
      </c>
      <c r="K1613" s="214"/>
      <c r="L1613" s="215"/>
      <c r="M1613" s="216" t="s">
        <v>1</v>
      </c>
      <c r="N1613" s="217" t="s">
        <v>40</v>
      </c>
      <c r="O1613" s="59"/>
      <c r="P1613" s="179">
        <f>O1613*H1613</f>
        <v>0</v>
      </c>
      <c r="Q1613" s="179">
        <v>2.0000000000000002E-5</v>
      </c>
      <c r="R1613" s="179">
        <f>Q1613*H1613</f>
        <v>1.5080000000000001E-4</v>
      </c>
      <c r="S1613" s="179">
        <v>0</v>
      </c>
      <c r="T1613" s="180">
        <f>S1613*H1613</f>
        <v>0</v>
      </c>
      <c r="U1613" s="33"/>
      <c r="V1613" s="33"/>
      <c r="W1613" s="33"/>
      <c r="X1613" s="33"/>
      <c r="Y1613" s="33"/>
      <c r="Z1613" s="33"/>
      <c r="AA1613" s="33"/>
      <c r="AB1613" s="33"/>
      <c r="AC1613" s="33"/>
      <c r="AD1613" s="33"/>
      <c r="AE1613" s="33"/>
      <c r="AR1613" s="181" t="s">
        <v>445</v>
      </c>
      <c r="AT1613" s="181" t="s">
        <v>394</v>
      </c>
      <c r="AU1613" s="181" t="s">
        <v>89</v>
      </c>
      <c r="AY1613" s="18" t="s">
        <v>258</v>
      </c>
      <c r="BE1613" s="182">
        <f>IF(N1613="základná",J1613,0)</f>
        <v>0</v>
      </c>
      <c r="BF1613" s="182">
        <f>IF(N1613="znížená",J1613,0)</f>
        <v>0</v>
      </c>
      <c r="BG1613" s="182">
        <f>IF(N1613="zákl. prenesená",J1613,0)</f>
        <v>0</v>
      </c>
      <c r="BH1613" s="182">
        <f>IF(N1613="zníž. prenesená",J1613,0)</f>
        <v>0</v>
      </c>
      <c r="BI1613" s="182">
        <f>IF(N1613="nulová",J1613,0)</f>
        <v>0</v>
      </c>
      <c r="BJ1613" s="18" t="s">
        <v>89</v>
      </c>
      <c r="BK1613" s="183">
        <f>ROUND(I1613*H1613,3)</f>
        <v>0</v>
      </c>
      <c r="BL1613" s="18" t="s">
        <v>351</v>
      </c>
      <c r="BM1613" s="181" t="s">
        <v>2381</v>
      </c>
    </row>
    <row r="1614" spans="1:65" s="14" customFormat="1" ht="11.25">
      <c r="B1614" s="192"/>
      <c r="D1614" s="185" t="s">
        <v>266</v>
      </c>
      <c r="E1614" s="193" t="s">
        <v>1</v>
      </c>
      <c r="F1614" s="194" t="s">
        <v>2382</v>
      </c>
      <c r="H1614" s="195">
        <v>7.54</v>
      </c>
      <c r="I1614" s="196"/>
      <c r="L1614" s="192"/>
      <c r="M1614" s="197"/>
      <c r="N1614" s="198"/>
      <c r="O1614" s="198"/>
      <c r="P1614" s="198"/>
      <c r="Q1614" s="198"/>
      <c r="R1614" s="198"/>
      <c r="S1614" s="198"/>
      <c r="T1614" s="199"/>
      <c r="AT1614" s="193" t="s">
        <v>266</v>
      </c>
      <c r="AU1614" s="193" t="s">
        <v>89</v>
      </c>
      <c r="AV1614" s="14" t="s">
        <v>89</v>
      </c>
      <c r="AW1614" s="14" t="s">
        <v>29</v>
      </c>
      <c r="AX1614" s="14" t="s">
        <v>82</v>
      </c>
      <c r="AY1614" s="193" t="s">
        <v>258</v>
      </c>
    </row>
    <row r="1615" spans="1:65" s="2" customFormat="1" ht="24" customHeight="1">
      <c r="A1615" s="33"/>
      <c r="B1615" s="169"/>
      <c r="C1615" s="170" t="s">
        <v>2383</v>
      </c>
      <c r="D1615" s="170" t="s">
        <v>260</v>
      </c>
      <c r="E1615" s="171" t="s">
        <v>2384</v>
      </c>
      <c r="F1615" s="172" t="s">
        <v>2385</v>
      </c>
      <c r="G1615" s="173" t="s">
        <v>263</v>
      </c>
      <c r="H1615" s="174">
        <v>7.32</v>
      </c>
      <c r="I1615" s="175"/>
      <c r="J1615" s="174">
        <f>ROUND(I1615*H1615,3)</f>
        <v>0</v>
      </c>
      <c r="K1615" s="176"/>
      <c r="L1615" s="34"/>
      <c r="M1615" s="177" t="s">
        <v>1</v>
      </c>
      <c r="N1615" s="178" t="s">
        <v>40</v>
      </c>
      <c r="O1615" s="59"/>
      <c r="P1615" s="179">
        <f>O1615*H1615</f>
        <v>0</v>
      </c>
      <c r="Q1615" s="179">
        <v>0</v>
      </c>
      <c r="R1615" s="179">
        <f>Q1615*H1615</f>
        <v>0</v>
      </c>
      <c r="S1615" s="179">
        <v>0</v>
      </c>
      <c r="T1615" s="180">
        <f>S1615*H1615</f>
        <v>0</v>
      </c>
      <c r="U1615" s="33"/>
      <c r="V1615" s="33"/>
      <c r="W1615" s="33"/>
      <c r="X1615" s="33"/>
      <c r="Y1615" s="33"/>
      <c r="Z1615" s="33"/>
      <c r="AA1615" s="33"/>
      <c r="AB1615" s="33"/>
      <c r="AC1615" s="33"/>
      <c r="AD1615" s="33"/>
      <c r="AE1615" s="33"/>
      <c r="AR1615" s="181" t="s">
        <v>351</v>
      </c>
      <c r="AT1615" s="181" t="s">
        <v>260</v>
      </c>
      <c r="AU1615" s="181" t="s">
        <v>89</v>
      </c>
      <c r="AY1615" s="18" t="s">
        <v>258</v>
      </c>
      <c r="BE1615" s="182">
        <f>IF(N1615="základná",J1615,0)</f>
        <v>0</v>
      </c>
      <c r="BF1615" s="182">
        <f>IF(N1615="znížená",J1615,0)</f>
        <v>0</v>
      </c>
      <c r="BG1615" s="182">
        <f>IF(N1615="zákl. prenesená",J1615,0)</f>
        <v>0</v>
      </c>
      <c r="BH1615" s="182">
        <f>IF(N1615="zníž. prenesená",J1615,0)</f>
        <v>0</v>
      </c>
      <c r="BI1615" s="182">
        <f>IF(N1615="nulová",J1615,0)</f>
        <v>0</v>
      </c>
      <c r="BJ1615" s="18" t="s">
        <v>89</v>
      </c>
      <c r="BK1615" s="183">
        <f>ROUND(I1615*H1615,3)</f>
        <v>0</v>
      </c>
      <c r="BL1615" s="18" t="s">
        <v>351</v>
      </c>
      <c r="BM1615" s="181" t="s">
        <v>2386</v>
      </c>
    </row>
    <row r="1616" spans="1:65" s="14" customFormat="1" ht="11.25">
      <c r="B1616" s="192"/>
      <c r="D1616" s="185" t="s">
        <v>266</v>
      </c>
      <c r="E1616" s="193" t="s">
        <v>1</v>
      </c>
      <c r="F1616" s="194" t="s">
        <v>142</v>
      </c>
      <c r="H1616" s="195">
        <v>7.32</v>
      </c>
      <c r="I1616" s="196"/>
      <c r="L1616" s="192"/>
      <c r="M1616" s="197"/>
      <c r="N1616" s="198"/>
      <c r="O1616" s="198"/>
      <c r="P1616" s="198"/>
      <c r="Q1616" s="198"/>
      <c r="R1616" s="198"/>
      <c r="S1616" s="198"/>
      <c r="T1616" s="199"/>
      <c r="AT1616" s="193" t="s">
        <v>266</v>
      </c>
      <c r="AU1616" s="193" t="s">
        <v>89</v>
      </c>
      <c r="AV1616" s="14" t="s">
        <v>89</v>
      </c>
      <c r="AW1616" s="14" t="s">
        <v>29</v>
      </c>
      <c r="AX1616" s="14" t="s">
        <v>82</v>
      </c>
      <c r="AY1616" s="193" t="s">
        <v>258</v>
      </c>
    </row>
    <row r="1617" spans="1:65" s="2" customFormat="1" ht="24" customHeight="1">
      <c r="A1617" s="33"/>
      <c r="B1617" s="169"/>
      <c r="C1617" s="208" t="s">
        <v>2387</v>
      </c>
      <c r="D1617" s="208" t="s">
        <v>394</v>
      </c>
      <c r="E1617" s="209" t="s">
        <v>2388</v>
      </c>
      <c r="F1617" s="210" t="s">
        <v>2389</v>
      </c>
      <c r="G1617" s="211" t="s">
        <v>263</v>
      </c>
      <c r="H1617" s="212">
        <v>7.4660000000000002</v>
      </c>
      <c r="I1617" s="213"/>
      <c r="J1617" s="212">
        <f>ROUND(I1617*H1617,3)</f>
        <v>0</v>
      </c>
      <c r="K1617" s="214"/>
      <c r="L1617" s="215"/>
      <c r="M1617" s="216" t="s">
        <v>1</v>
      </c>
      <c r="N1617" s="217" t="s">
        <v>40</v>
      </c>
      <c r="O1617" s="59"/>
      <c r="P1617" s="179">
        <f>O1617*H1617</f>
        <v>0</v>
      </c>
      <c r="Q1617" s="179">
        <v>8.0000000000000007E-5</v>
      </c>
      <c r="R1617" s="179">
        <f>Q1617*H1617</f>
        <v>5.9728000000000005E-4</v>
      </c>
      <c r="S1617" s="179">
        <v>0</v>
      </c>
      <c r="T1617" s="180">
        <f>S1617*H1617</f>
        <v>0</v>
      </c>
      <c r="U1617" s="33"/>
      <c r="V1617" s="33"/>
      <c r="W1617" s="33"/>
      <c r="X1617" s="33"/>
      <c r="Y1617" s="33"/>
      <c r="Z1617" s="33"/>
      <c r="AA1617" s="33"/>
      <c r="AB1617" s="33"/>
      <c r="AC1617" s="33"/>
      <c r="AD1617" s="33"/>
      <c r="AE1617" s="33"/>
      <c r="AR1617" s="181" t="s">
        <v>445</v>
      </c>
      <c r="AT1617" s="181" t="s">
        <v>394</v>
      </c>
      <c r="AU1617" s="181" t="s">
        <v>89</v>
      </c>
      <c r="AY1617" s="18" t="s">
        <v>258</v>
      </c>
      <c r="BE1617" s="182">
        <f>IF(N1617="základná",J1617,0)</f>
        <v>0</v>
      </c>
      <c r="BF1617" s="182">
        <f>IF(N1617="znížená",J1617,0)</f>
        <v>0</v>
      </c>
      <c r="BG1617" s="182">
        <f>IF(N1617="zákl. prenesená",J1617,0)</f>
        <v>0</v>
      </c>
      <c r="BH1617" s="182">
        <f>IF(N1617="zníž. prenesená",J1617,0)</f>
        <v>0</v>
      </c>
      <c r="BI1617" s="182">
        <f>IF(N1617="nulová",J1617,0)</f>
        <v>0</v>
      </c>
      <c r="BJ1617" s="18" t="s">
        <v>89</v>
      </c>
      <c r="BK1617" s="183">
        <f>ROUND(I1617*H1617,3)</f>
        <v>0</v>
      </c>
      <c r="BL1617" s="18" t="s">
        <v>351</v>
      </c>
      <c r="BM1617" s="181" t="s">
        <v>2390</v>
      </c>
    </row>
    <row r="1618" spans="1:65" s="14" customFormat="1" ht="11.25">
      <c r="B1618" s="192"/>
      <c r="D1618" s="185" t="s">
        <v>266</v>
      </c>
      <c r="E1618" s="193" t="s">
        <v>1</v>
      </c>
      <c r="F1618" s="194" t="s">
        <v>2366</v>
      </c>
      <c r="H1618" s="195">
        <v>7.4660000000000002</v>
      </c>
      <c r="I1618" s="196"/>
      <c r="L1618" s="192"/>
      <c r="M1618" s="197"/>
      <c r="N1618" s="198"/>
      <c r="O1618" s="198"/>
      <c r="P1618" s="198"/>
      <c r="Q1618" s="198"/>
      <c r="R1618" s="198"/>
      <c r="S1618" s="198"/>
      <c r="T1618" s="199"/>
      <c r="AT1618" s="193" t="s">
        <v>266</v>
      </c>
      <c r="AU1618" s="193" t="s">
        <v>89</v>
      </c>
      <c r="AV1618" s="14" t="s">
        <v>89</v>
      </c>
      <c r="AW1618" s="14" t="s">
        <v>29</v>
      </c>
      <c r="AX1618" s="14" t="s">
        <v>82</v>
      </c>
      <c r="AY1618" s="193" t="s">
        <v>258</v>
      </c>
    </row>
    <row r="1619" spans="1:65" s="2" customFormat="1" ht="24" customHeight="1">
      <c r="A1619" s="33"/>
      <c r="B1619" s="169"/>
      <c r="C1619" s="170" t="s">
        <v>2391</v>
      </c>
      <c r="D1619" s="170" t="s">
        <v>260</v>
      </c>
      <c r="E1619" s="171" t="s">
        <v>2392</v>
      </c>
      <c r="F1619" s="172" t="s">
        <v>2393</v>
      </c>
      <c r="G1619" s="173" t="s">
        <v>1511</v>
      </c>
      <c r="H1619" s="175"/>
      <c r="I1619" s="175"/>
      <c r="J1619" s="174">
        <f>ROUND(I1619*H1619,3)</f>
        <v>0</v>
      </c>
      <c r="K1619" s="176"/>
      <c r="L1619" s="34"/>
      <c r="M1619" s="177" t="s">
        <v>1</v>
      </c>
      <c r="N1619" s="178" t="s">
        <v>40</v>
      </c>
      <c r="O1619" s="59"/>
      <c r="P1619" s="179">
        <f>O1619*H1619</f>
        <v>0</v>
      </c>
      <c r="Q1619" s="179">
        <v>0</v>
      </c>
      <c r="R1619" s="179">
        <f>Q1619*H1619</f>
        <v>0</v>
      </c>
      <c r="S1619" s="179">
        <v>0</v>
      </c>
      <c r="T1619" s="180">
        <f>S1619*H1619</f>
        <v>0</v>
      </c>
      <c r="U1619" s="33"/>
      <c r="V1619" s="33"/>
      <c r="W1619" s="33"/>
      <c r="X1619" s="33"/>
      <c r="Y1619" s="33"/>
      <c r="Z1619" s="33"/>
      <c r="AA1619" s="33"/>
      <c r="AB1619" s="33"/>
      <c r="AC1619" s="33"/>
      <c r="AD1619" s="33"/>
      <c r="AE1619" s="33"/>
      <c r="AR1619" s="181" t="s">
        <v>351</v>
      </c>
      <c r="AT1619" s="181" t="s">
        <v>260</v>
      </c>
      <c r="AU1619" s="181" t="s">
        <v>89</v>
      </c>
      <c r="AY1619" s="18" t="s">
        <v>258</v>
      </c>
      <c r="BE1619" s="182">
        <f>IF(N1619="základná",J1619,0)</f>
        <v>0</v>
      </c>
      <c r="BF1619" s="182">
        <f>IF(N1619="znížená",J1619,0)</f>
        <v>0</v>
      </c>
      <c r="BG1619" s="182">
        <f>IF(N1619="zákl. prenesená",J1619,0)</f>
        <v>0</v>
      </c>
      <c r="BH1619" s="182">
        <f>IF(N1619="zníž. prenesená",J1619,0)</f>
        <v>0</v>
      </c>
      <c r="BI1619" s="182">
        <f>IF(N1619="nulová",J1619,0)</f>
        <v>0</v>
      </c>
      <c r="BJ1619" s="18" t="s">
        <v>89</v>
      </c>
      <c r="BK1619" s="183">
        <f>ROUND(I1619*H1619,3)</f>
        <v>0</v>
      </c>
      <c r="BL1619" s="18" t="s">
        <v>351</v>
      </c>
      <c r="BM1619" s="181" t="s">
        <v>2394</v>
      </c>
    </row>
    <row r="1620" spans="1:65" s="12" customFormat="1" ht="22.9" customHeight="1">
      <c r="B1620" s="156"/>
      <c r="D1620" s="157" t="s">
        <v>73</v>
      </c>
      <c r="E1620" s="167" t="s">
        <v>2395</v>
      </c>
      <c r="F1620" s="167" t="s">
        <v>2396</v>
      </c>
      <c r="I1620" s="159"/>
      <c r="J1620" s="168">
        <f>BK1620</f>
        <v>0</v>
      </c>
      <c r="L1620" s="156"/>
      <c r="M1620" s="161"/>
      <c r="N1620" s="162"/>
      <c r="O1620" s="162"/>
      <c r="P1620" s="163">
        <f>SUM(P1621:P1644)</f>
        <v>0</v>
      </c>
      <c r="Q1620" s="162"/>
      <c r="R1620" s="163">
        <f>SUM(R1621:R1644)</f>
        <v>0</v>
      </c>
      <c r="S1620" s="162"/>
      <c r="T1620" s="164">
        <f>SUM(T1621:T1644)</f>
        <v>0.21125099999999999</v>
      </c>
      <c r="AR1620" s="157" t="s">
        <v>89</v>
      </c>
      <c r="AT1620" s="165" t="s">
        <v>73</v>
      </c>
      <c r="AU1620" s="165" t="s">
        <v>82</v>
      </c>
      <c r="AY1620" s="157" t="s">
        <v>258</v>
      </c>
      <c r="BK1620" s="166">
        <f>SUM(BK1621:BK1644)</f>
        <v>0</v>
      </c>
    </row>
    <row r="1621" spans="1:65" s="2" customFormat="1" ht="16.5" customHeight="1">
      <c r="A1621" s="33"/>
      <c r="B1621" s="169"/>
      <c r="C1621" s="170" t="s">
        <v>2397</v>
      </c>
      <c r="D1621" s="170" t="s">
        <v>260</v>
      </c>
      <c r="E1621" s="171" t="s">
        <v>2398</v>
      </c>
      <c r="F1621" s="172" t="s">
        <v>2399</v>
      </c>
      <c r="G1621" s="173" t="s">
        <v>528</v>
      </c>
      <c r="H1621" s="174">
        <v>43.811999999999998</v>
      </c>
      <c r="I1621" s="175"/>
      <c r="J1621" s="174">
        <f>ROUND(I1621*H1621,3)</f>
        <v>0</v>
      </c>
      <c r="K1621" s="176"/>
      <c r="L1621" s="34"/>
      <c r="M1621" s="177" t="s">
        <v>1</v>
      </c>
      <c r="N1621" s="178" t="s">
        <v>40</v>
      </c>
      <c r="O1621" s="59"/>
      <c r="P1621" s="179">
        <f>O1621*H1621</f>
        <v>0</v>
      </c>
      <c r="Q1621" s="179">
        <v>0</v>
      </c>
      <c r="R1621" s="179">
        <f>Q1621*H1621</f>
        <v>0</v>
      </c>
      <c r="S1621" s="179">
        <v>1E-3</v>
      </c>
      <c r="T1621" s="180">
        <f>S1621*H1621</f>
        <v>4.3811999999999997E-2</v>
      </c>
      <c r="U1621" s="33"/>
      <c r="V1621" s="33"/>
      <c r="W1621" s="33"/>
      <c r="X1621" s="33"/>
      <c r="Y1621" s="33"/>
      <c r="Z1621" s="33"/>
      <c r="AA1621" s="33"/>
      <c r="AB1621" s="33"/>
      <c r="AC1621" s="33"/>
      <c r="AD1621" s="33"/>
      <c r="AE1621" s="33"/>
      <c r="AR1621" s="181" t="s">
        <v>351</v>
      </c>
      <c r="AT1621" s="181" t="s">
        <v>260</v>
      </c>
      <c r="AU1621" s="181" t="s">
        <v>89</v>
      </c>
      <c r="AY1621" s="18" t="s">
        <v>258</v>
      </c>
      <c r="BE1621" s="182">
        <f>IF(N1621="základná",J1621,0)</f>
        <v>0</v>
      </c>
      <c r="BF1621" s="182">
        <f>IF(N1621="znížená",J1621,0)</f>
        <v>0</v>
      </c>
      <c r="BG1621" s="182">
        <f>IF(N1621="zákl. prenesená",J1621,0)</f>
        <v>0</v>
      </c>
      <c r="BH1621" s="182">
        <f>IF(N1621="zníž. prenesená",J1621,0)</f>
        <v>0</v>
      </c>
      <c r="BI1621" s="182">
        <f>IF(N1621="nulová",J1621,0)</f>
        <v>0</v>
      </c>
      <c r="BJ1621" s="18" t="s">
        <v>89</v>
      </c>
      <c r="BK1621" s="183">
        <f>ROUND(I1621*H1621,3)</f>
        <v>0</v>
      </c>
      <c r="BL1621" s="18" t="s">
        <v>351</v>
      </c>
      <c r="BM1621" s="181" t="s">
        <v>2400</v>
      </c>
    </row>
    <row r="1622" spans="1:65" s="13" customFormat="1" ht="11.25">
      <c r="B1622" s="184"/>
      <c r="D1622" s="185" t="s">
        <v>266</v>
      </c>
      <c r="E1622" s="186" t="s">
        <v>1</v>
      </c>
      <c r="F1622" s="187" t="s">
        <v>2401</v>
      </c>
      <c r="H1622" s="186" t="s">
        <v>1</v>
      </c>
      <c r="I1622" s="188"/>
      <c r="L1622" s="184"/>
      <c r="M1622" s="189"/>
      <c r="N1622" s="190"/>
      <c r="O1622" s="190"/>
      <c r="P1622" s="190"/>
      <c r="Q1622" s="190"/>
      <c r="R1622" s="190"/>
      <c r="S1622" s="190"/>
      <c r="T1622" s="191"/>
      <c r="AT1622" s="186" t="s">
        <v>266</v>
      </c>
      <c r="AU1622" s="186" t="s">
        <v>89</v>
      </c>
      <c r="AV1622" s="13" t="s">
        <v>82</v>
      </c>
      <c r="AW1622" s="13" t="s">
        <v>29</v>
      </c>
      <c r="AX1622" s="13" t="s">
        <v>74</v>
      </c>
      <c r="AY1622" s="186" t="s">
        <v>258</v>
      </c>
    </row>
    <row r="1623" spans="1:65" s="14" customFormat="1" ht="11.25">
      <c r="B1623" s="192"/>
      <c r="D1623" s="185" t="s">
        <v>266</v>
      </c>
      <c r="E1623" s="193" t="s">
        <v>1</v>
      </c>
      <c r="F1623" s="194" t="s">
        <v>2402</v>
      </c>
      <c r="H1623" s="195">
        <v>10.6</v>
      </c>
      <c r="I1623" s="196"/>
      <c r="L1623" s="192"/>
      <c r="M1623" s="197"/>
      <c r="N1623" s="198"/>
      <c r="O1623" s="198"/>
      <c r="P1623" s="198"/>
      <c r="Q1623" s="198"/>
      <c r="R1623" s="198"/>
      <c r="S1623" s="198"/>
      <c r="T1623" s="199"/>
      <c r="AT1623" s="193" t="s">
        <v>266</v>
      </c>
      <c r="AU1623" s="193" t="s">
        <v>89</v>
      </c>
      <c r="AV1623" s="14" t="s">
        <v>89</v>
      </c>
      <c r="AW1623" s="14" t="s">
        <v>29</v>
      </c>
      <c r="AX1623" s="14" t="s">
        <v>74</v>
      </c>
      <c r="AY1623" s="193" t="s">
        <v>258</v>
      </c>
    </row>
    <row r="1624" spans="1:65" s="14" customFormat="1" ht="11.25">
      <c r="B1624" s="192"/>
      <c r="D1624" s="185" t="s">
        <v>266</v>
      </c>
      <c r="E1624" s="193" t="s">
        <v>1</v>
      </c>
      <c r="F1624" s="194" t="s">
        <v>2403</v>
      </c>
      <c r="H1624" s="195">
        <v>18.643999999999998</v>
      </c>
      <c r="I1624" s="196"/>
      <c r="L1624" s="192"/>
      <c r="M1624" s="197"/>
      <c r="N1624" s="198"/>
      <c r="O1624" s="198"/>
      <c r="P1624" s="198"/>
      <c r="Q1624" s="198"/>
      <c r="R1624" s="198"/>
      <c r="S1624" s="198"/>
      <c r="T1624" s="199"/>
      <c r="AT1624" s="193" t="s">
        <v>266</v>
      </c>
      <c r="AU1624" s="193" t="s">
        <v>89</v>
      </c>
      <c r="AV1624" s="14" t="s">
        <v>89</v>
      </c>
      <c r="AW1624" s="14" t="s">
        <v>29</v>
      </c>
      <c r="AX1624" s="14" t="s">
        <v>74</v>
      </c>
      <c r="AY1624" s="193" t="s">
        <v>258</v>
      </c>
    </row>
    <row r="1625" spans="1:65" s="14" customFormat="1" ht="11.25">
      <c r="B1625" s="192"/>
      <c r="D1625" s="185" t="s">
        <v>266</v>
      </c>
      <c r="E1625" s="193" t="s">
        <v>1</v>
      </c>
      <c r="F1625" s="194" t="s">
        <v>2404</v>
      </c>
      <c r="H1625" s="195">
        <v>14.568</v>
      </c>
      <c r="I1625" s="196"/>
      <c r="L1625" s="192"/>
      <c r="M1625" s="197"/>
      <c r="N1625" s="198"/>
      <c r="O1625" s="198"/>
      <c r="P1625" s="198"/>
      <c r="Q1625" s="198"/>
      <c r="R1625" s="198"/>
      <c r="S1625" s="198"/>
      <c r="T1625" s="199"/>
      <c r="AT1625" s="193" t="s">
        <v>266</v>
      </c>
      <c r="AU1625" s="193" t="s">
        <v>89</v>
      </c>
      <c r="AV1625" s="14" t="s">
        <v>89</v>
      </c>
      <c r="AW1625" s="14" t="s">
        <v>29</v>
      </c>
      <c r="AX1625" s="14" t="s">
        <v>74</v>
      </c>
      <c r="AY1625" s="193" t="s">
        <v>258</v>
      </c>
    </row>
    <row r="1626" spans="1:65" s="15" customFormat="1" ht="11.25">
      <c r="B1626" s="200"/>
      <c r="D1626" s="185" t="s">
        <v>266</v>
      </c>
      <c r="E1626" s="201" t="s">
        <v>1</v>
      </c>
      <c r="F1626" s="202" t="s">
        <v>280</v>
      </c>
      <c r="H1626" s="203">
        <v>43.811999999999998</v>
      </c>
      <c r="I1626" s="204"/>
      <c r="L1626" s="200"/>
      <c r="M1626" s="205"/>
      <c r="N1626" s="206"/>
      <c r="O1626" s="206"/>
      <c r="P1626" s="206"/>
      <c r="Q1626" s="206"/>
      <c r="R1626" s="206"/>
      <c r="S1626" s="206"/>
      <c r="T1626" s="207"/>
      <c r="AT1626" s="201" t="s">
        <v>266</v>
      </c>
      <c r="AU1626" s="201" t="s">
        <v>89</v>
      </c>
      <c r="AV1626" s="15" t="s">
        <v>264</v>
      </c>
      <c r="AW1626" s="15" t="s">
        <v>29</v>
      </c>
      <c r="AX1626" s="15" t="s">
        <v>82</v>
      </c>
      <c r="AY1626" s="201" t="s">
        <v>258</v>
      </c>
    </row>
    <row r="1627" spans="1:65" s="2" customFormat="1" ht="24" customHeight="1">
      <c r="A1627" s="33"/>
      <c r="B1627" s="169"/>
      <c r="C1627" s="170" t="s">
        <v>2405</v>
      </c>
      <c r="D1627" s="170" t="s">
        <v>260</v>
      </c>
      <c r="E1627" s="171" t="s">
        <v>2406</v>
      </c>
      <c r="F1627" s="172" t="s">
        <v>2407</v>
      </c>
      <c r="G1627" s="173" t="s">
        <v>263</v>
      </c>
      <c r="H1627" s="174">
        <v>167.43899999999999</v>
      </c>
      <c r="I1627" s="175"/>
      <c r="J1627" s="174">
        <f>ROUND(I1627*H1627,3)</f>
        <v>0</v>
      </c>
      <c r="K1627" s="176"/>
      <c r="L1627" s="34"/>
      <c r="M1627" s="177" t="s">
        <v>1</v>
      </c>
      <c r="N1627" s="178" t="s">
        <v>40</v>
      </c>
      <c r="O1627" s="59"/>
      <c r="P1627" s="179">
        <f>O1627*H1627</f>
        <v>0</v>
      </c>
      <c r="Q1627" s="179">
        <v>0</v>
      </c>
      <c r="R1627" s="179">
        <f>Q1627*H1627</f>
        <v>0</v>
      </c>
      <c r="S1627" s="179">
        <v>1E-3</v>
      </c>
      <c r="T1627" s="180">
        <f>S1627*H1627</f>
        <v>0.167439</v>
      </c>
      <c r="U1627" s="33"/>
      <c r="V1627" s="33"/>
      <c r="W1627" s="33"/>
      <c r="X1627" s="33"/>
      <c r="Y1627" s="33"/>
      <c r="Z1627" s="33"/>
      <c r="AA1627" s="33"/>
      <c r="AB1627" s="33"/>
      <c r="AC1627" s="33"/>
      <c r="AD1627" s="33"/>
      <c r="AE1627" s="33"/>
      <c r="AR1627" s="181" t="s">
        <v>351</v>
      </c>
      <c r="AT1627" s="181" t="s">
        <v>260</v>
      </c>
      <c r="AU1627" s="181" t="s">
        <v>89</v>
      </c>
      <c r="AY1627" s="18" t="s">
        <v>258</v>
      </c>
      <c r="BE1627" s="182">
        <f>IF(N1627="základná",J1627,0)</f>
        <v>0</v>
      </c>
      <c r="BF1627" s="182">
        <f>IF(N1627="znížená",J1627,0)</f>
        <v>0</v>
      </c>
      <c r="BG1627" s="182">
        <f>IF(N1627="zákl. prenesená",J1627,0)</f>
        <v>0</v>
      </c>
      <c r="BH1627" s="182">
        <f>IF(N1627="zníž. prenesená",J1627,0)</f>
        <v>0</v>
      </c>
      <c r="BI1627" s="182">
        <f>IF(N1627="nulová",J1627,0)</f>
        <v>0</v>
      </c>
      <c r="BJ1627" s="18" t="s">
        <v>89</v>
      </c>
      <c r="BK1627" s="183">
        <f>ROUND(I1627*H1627,3)</f>
        <v>0</v>
      </c>
      <c r="BL1627" s="18" t="s">
        <v>351</v>
      </c>
      <c r="BM1627" s="181" t="s">
        <v>2408</v>
      </c>
    </row>
    <row r="1628" spans="1:65" s="13" customFormat="1" ht="11.25">
      <c r="B1628" s="184"/>
      <c r="D1628" s="185" t="s">
        <v>266</v>
      </c>
      <c r="E1628" s="186" t="s">
        <v>1</v>
      </c>
      <c r="F1628" s="187" t="s">
        <v>2401</v>
      </c>
      <c r="H1628" s="186" t="s">
        <v>1</v>
      </c>
      <c r="I1628" s="188"/>
      <c r="L1628" s="184"/>
      <c r="M1628" s="189"/>
      <c r="N1628" s="190"/>
      <c r="O1628" s="190"/>
      <c r="P1628" s="190"/>
      <c r="Q1628" s="190"/>
      <c r="R1628" s="190"/>
      <c r="S1628" s="190"/>
      <c r="T1628" s="191"/>
      <c r="AT1628" s="186" t="s">
        <v>266</v>
      </c>
      <c r="AU1628" s="186" t="s">
        <v>89</v>
      </c>
      <c r="AV1628" s="13" t="s">
        <v>82</v>
      </c>
      <c r="AW1628" s="13" t="s">
        <v>29</v>
      </c>
      <c r="AX1628" s="13" t="s">
        <v>74</v>
      </c>
      <c r="AY1628" s="186" t="s">
        <v>258</v>
      </c>
    </row>
    <row r="1629" spans="1:65" s="14" customFormat="1" ht="11.25">
      <c r="B1629" s="192"/>
      <c r="D1629" s="185" t="s">
        <v>266</v>
      </c>
      <c r="E1629" s="193" t="s">
        <v>1</v>
      </c>
      <c r="F1629" s="194" t="s">
        <v>2409</v>
      </c>
      <c r="H1629" s="195">
        <v>25.219000000000001</v>
      </c>
      <c r="I1629" s="196"/>
      <c r="L1629" s="192"/>
      <c r="M1629" s="197"/>
      <c r="N1629" s="198"/>
      <c r="O1629" s="198"/>
      <c r="P1629" s="198"/>
      <c r="Q1629" s="198"/>
      <c r="R1629" s="198"/>
      <c r="S1629" s="198"/>
      <c r="T1629" s="199"/>
      <c r="AT1629" s="193" t="s">
        <v>266</v>
      </c>
      <c r="AU1629" s="193" t="s">
        <v>89</v>
      </c>
      <c r="AV1629" s="14" t="s">
        <v>89</v>
      </c>
      <c r="AW1629" s="14" t="s">
        <v>29</v>
      </c>
      <c r="AX1629" s="14" t="s">
        <v>74</v>
      </c>
      <c r="AY1629" s="193" t="s">
        <v>258</v>
      </c>
    </row>
    <row r="1630" spans="1:65" s="14" customFormat="1" ht="11.25">
      <c r="B1630" s="192"/>
      <c r="D1630" s="185" t="s">
        <v>266</v>
      </c>
      <c r="E1630" s="193" t="s">
        <v>1</v>
      </c>
      <c r="F1630" s="194" t="s">
        <v>2410</v>
      </c>
      <c r="H1630" s="195">
        <v>6.915</v>
      </c>
      <c r="I1630" s="196"/>
      <c r="L1630" s="192"/>
      <c r="M1630" s="197"/>
      <c r="N1630" s="198"/>
      <c r="O1630" s="198"/>
      <c r="P1630" s="198"/>
      <c r="Q1630" s="198"/>
      <c r="R1630" s="198"/>
      <c r="S1630" s="198"/>
      <c r="T1630" s="199"/>
      <c r="AT1630" s="193" t="s">
        <v>266</v>
      </c>
      <c r="AU1630" s="193" t="s">
        <v>89</v>
      </c>
      <c r="AV1630" s="14" t="s">
        <v>89</v>
      </c>
      <c r="AW1630" s="14" t="s">
        <v>29</v>
      </c>
      <c r="AX1630" s="14" t="s">
        <v>74</v>
      </c>
      <c r="AY1630" s="193" t="s">
        <v>258</v>
      </c>
    </row>
    <row r="1631" spans="1:65" s="14" customFormat="1" ht="11.25">
      <c r="B1631" s="192"/>
      <c r="D1631" s="185" t="s">
        <v>266</v>
      </c>
      <c r="E1631" s="193" t="s">
        <v>1</v>
      </c>
      <c r="F1631" s="194" t="s">
        <v>2411</v>
      </c>
      <c r="H1631" s="195">
        <v>14.202999999999999</v>
      </c>
      <c r="I1631" s="196"/>
      <c r="L1631" s="192"/>
      <c r="M1631" s="197"/>
      <c r="N1631" s="198"/>
      <c r="O1631" s="198"/>
      <c r="P1631" s="198"/>
      <c r="Q1631" s="198"/>
      <c r="R1631" s="198"/>
      <c r="S1631" s="198"/>
      <c r="T1631" s="199"/>
      <c r="AT1631" s="193" t="s">
        <v>266</v>
      </c>
      <c r="AU1631" s="193" t="s">
        <v>89</v>
      </c>
      <c r="AV1631" s="14" t="s">
        <v>89</v>
      </c>
      <c r="AW1631" s="14" t="s">
        <v>29</v>
      </c>
      <c r="AX1631" s="14" t="s">
        <v>74</v>
      </c>
      <c r="AY1631" s="193" t="s">
        <v>258</v>
      </c>
    </row>
    <row r="1632" spans="1:65" s="14" customFormat="1" ht="11.25">
      <c r="B1632" s="192"/>
      <c r="D1632" s="185" t="s">
        <v>266</v>
      </c>
      <c r="E1632" s="193" t="s">
        <v>1</v>
      </c>
      <c r="F1632" s="194" t="s">
        <v>2412</v>
      </c>
      <c r="H1632" s="195">
        <v>17.45</v>
      </c>
      <c r="I1632" s="196"/>
      <c r="L1632" s="192"/>
      <c r="M1632" s="197"/>
      <c r="N1632" s="198"/>
      <c r="O1632" s="198"/>
      <c r="P1632" s="198"/>
      <c r="Q1632" s="198"/>
      <c r="R1632" s="198"/>
      <c r="S1632" s="198"/>
      <c r="T1632" s="199"/>
      <c r="AT1632" s="193" t="s">
        <v>266</v>
      </c>
      <c r="AU1632" s="193" t="s">
        <v>89</v>
      </c>
      <c r="AV1632" s="14" t="s">
        <v>89</v>
      </c>
      <c r="AW1632" s="14" t="s">
        <v>29</v>
      </c>
      <c r="AX1632" s="14" t="s">
        <v>74</v>
      </c>
      <c r="AY1632" s="193" t="s">
        <v>258</v>
      </c>
    </row>
    <row r="1633" spans="1:65" s="14" customFormat="1" ht="11.25">
      <c r="B1633" s="192"/>
      <c r="D1633" s="185" t="s">
        <v>266</v>
      </c>
      <c r="E1633" s="193" t="s">
        <v>1</v>
      </c>
      <c r="F1633" s="194" t="s">
        <v>2413</v>
      </c>
      <c r="H1633" s="195">
        <v>24.363</v>
      </c>
      <c r="I1633" s="196"/>
      <c r="L1633" s="192"/>
      <c r="M1633" s="197"/>
      <c r="N1633" s="198"/>
      <c r="O1633" s="198"/>
      <c r="P1633" s="198"/>
      <c r="Q1633" s="198"/>
      <c r="R1633" s="198"/>
      <c r="S1633" s="198"/>
      <c r="T1633" s="199"/>
      <c r="AT1633" s="193" t="s">
        <v>266</v>
      </c>
      <c r="AU1633" s="193" t="s">
        <v>89</v>
      </c>
      <c r="AV1633" s="14" t="s">
        <v>89</v>
      </c>
      <c r="AW1633" s="14" t="s">
        <v>29</v>
      </c>
      <c r="AX1633" s="14" t="s">
        <v>74</v>
      </c>
      <c r="AY1633" s="193" t="s">
        <v>258</v>
      </c>
    </row>
    <row r="1634" spans="1:65" s="14" customFormat="1" ht="11.25">
      <c r="B1634" s="192"/>
      <c r="D1634" s="185" t="s">
        <v>266</v>
      </c>
      <c r="E1634" s="193" t="s">
        <v>1</v>
      </c>
      <c r="F1634" s="194" t="s">
        <v>2414</v>
      </c>
      <c r="H1634" s="195">
        <v>3.927</v>
      </c>
      <c r="I1634" s="196"/>
      <c r="L1634" s="192"/>
      <c r="M1634" s="197"/>
      <c r="N1634" s="198"/>
      <c r="O1634" s="198"/>
      <c r="P1634" s="198"/>
      <c r="Q1634" s="198"/>
      <c r="R1634" s="198"/>
      <c r="S1634" s="198"/>
      <c r="T1634" s="199"/>
      <c r="AT1634" s="193" t="s">
        <v>266</v>
      </c>
      <c r="AU1634" s="193" t="s">
        <v>89</v>
      </c>
      <c r="AV1634" s="14" t="s">
        <v>89</v>
      </c>
      <c r="AW1634" s="14" t="s">
        <v>29</v>
      </c>
      <c r="AX1634" s="14" t="s">
        <v>74</v>
      </c>
      <c r="AY1634" s="193" t="s">
        <v>258</v>
      </c>
    </row>
    <row r="1635" spans="1:65" s="14" customFormat="1" ht="11.25">
      <c r="B1635" s="192"/>
      <c r="D1635" s="185" t="s">
        <v>266</v>
      </c>
      <c r="E1635" s="193" t="s">
        <v>1</v>
      </c>
      <c r="F1635" s="194" t="s">
        <v>2415</v>
      </c>
      <c r="H1635" s="195">
        <v>5.952</v>
      </c>
      <c r="I1635" s="196"/>
      <c r="L1635" s="192"/>
      <c r="M1635" s="197"/>
      <c r="N1635" s="198"/>
      <c r="O1635" s="198"/>
      <c r="P1635" s="198"/>
      <c r="Q1635" s="198"/>
      <c r="R1635" s="198"/>
      <c r="S1635" s="198"/>
      <c r="T1635" s="199"/>
      <c r="AT1635" s="193" t="s">
        <v>266</v>
      </c>
      <c r="AU1635" s="193" t="s">
        <v>89</v>
      </c>
      <c r="AV1635" s="14" t="s">
        <v>89</v>
      </c>
      <c r="AW1635" s="14" t="s">
        <v>29</v>
      </c>
      <c r="AX1635" s="14" t="s">
        <v>74</v>
      </c>
      <c r="AY1635" s="193" t="s">
        <v>258</v>
      </c>
    </row>
    <row r="1636" spans="1:65" s="14" customFormat="1" ht="11.25">
      <c r="B1636" s="192"/>
      <c r="D1636" s="185" t="s">
        <v>266</v>
      </c>
      <c r="E1636" s="193" t="s">
        <v>1</v>
      </c>
      <c r="F1636" s="194" t="s">
        <v>1255</v>
      </c>
      <c r="H1636" s="195">
        <v>1.5549999999999999</v>
      </c>
      <c r="I1636" s="196"/>
      <c r="L1636" s="192"/>
      <c r="M1636" s="197"/>
      <c r="N1636" s="198"/>
      <c r="O1636" s="198"/>
      <c r="P1636" s="198"/>
      <c r="Q1636" s="198"/>
      <c r="R1636" s="198"/>
      <c r="S1636" s="198"/>
      <c r="T1636" s="199"/>
      <c r="AT1636" s="193" t="s">
        <v>266</v>
      </c>
      <c r="AU1636" s="193" t="s">
        <v>89</v>
      </c>
      <c r="AV1636" s="14" t="s">
        <v>89</v>
      </c>
      <c r="AW1636" s="14" t="s">
        <v>29</v>
      </c>
      <c r="AX1636" s="14" t="s">
        <v>74</v>
      </c>
      <c r="AY1636" s="193" t="s">
        <v>258</v>
      </c>
    </row>
    <row r="1637" spans="1:65" s="14" customFormat="1" ht="11.25">
      <c r="B1637" s="192"/>
      <c r="D1637" s="185" t="s">
        <v>266</v>
      </c>
      <c r="E1637" s="193" t="s">
        <v>1</v>
      </c>
      <c r="F1637" s="194" t="s">
        <v>1256</v>
      </c>
      <c r="H1637" s="195">
        <v>1.3680000000000001</v>
      </c>
      <c r="I1637" s="196"/>
      <c r="L1637" s="192"/>
      <c r="M1637" s="197"/>
      <c r="N1637" s="198"/>
      <c r="O1637" s="198"/>
      <c r="P1637" s="198"/>
      <c r="Q1637" s="198"/>
      <c r="R1637" s="198"/>
      <c r="S1637" s="198"/>
      <c r="T1637" s="199"/>
      <c r="AT1637" s="193" t="s">
        <v>266</v>
      </c>
      <c r="AU1637" s="193" t="s">
        <v>89</v>
      </c>
      <c r="AV1637" s="14" t="s">
        <v>89</v>
      </c>
      <c r="AW1637" s="14" t="s">
        <v>29</v>
      </c>
      <c r="AX1637" s="14" t="s">
        <v>74</v>
      </c>
      <c r="AY1637" s="193" t="s">
        <v>258</v>
      </c>
    </row>
    <row r="1638" spans="1:65" s="14" customFormat="1" ht="11.25">
      <c r="B1638" s="192"/>
      <c r="D1638" s="185" t="s">
        <v>266</v>
      </c>
      <c r="E1638" s="193" t="s">
        <v>1</v>
      </c>
      <c r="F1638" s="194" t="s">
        <v>1257</v>
      </c>
      <c r="H1638" s="195">
        <v>1.302</v>
      </c>
      <c r="I1638" s="196"/>
      <c r="L1638" s="192"/>
      <c r="M1638" s="197"/>
      <c r="N1638" s="198"/>
      <c r="O1638" s="198"/>
      <c r="P1638" s="198"/>
      <c r="Q1638" s="198"/>
      <c r="R1638" s="198"/>
      <c r="S1638" s="198"/>
      <c r="T1638" s="199"/>
      <c r="AT1638" s="193" t="s">
        <v>266</v>
      </c>
      <c r="AU1638" s="193" t="s">
        <v>89</v>
      </c>
      <c r="AV1638" s="14" t="s">
        <v>89</v>
      </c>
      <c r="AW1638" s="14" t="s">
        <v>29</v>
      </c>
      <c r="AX1638" s="14" t="s">
        <v>74</v>
      </c>
      <c r="AY1638" s="193" t="s">
        <v>258</v>
      </c>
    </row>
    <row r="1639" spans="1:65" s="14" customFormat="1" ht="11.25">
      <c r="B1639" s="192"/>
      <c r="D1639" s="185" t="s">
        <v>266</v>
      </c>
      <c r="E1639" s="193" t="s">
        <v>1</v>
      </c>
      <c r="F1639" s="194" t="s">
        <v>1258</v>
      </c>
      <c r="H1639" s="195">
        <v>2.9969999999999999</v>
      </c>
      <c r="I1639" s="196"/>
      <c r="L1639" s="192"/>
      <c r="M1639" s="197"/>
      <c r="N1639" s="198"/>
      <c r="O1639" s="198"/>
      <c r="P1639" s="198"/>
      <c r="Q1639" s="198"/>
      <c r="R1639" s="198"/>
      <c r="S1639" s="198"/>
      <c r="T1639" s="199"/>
      <c r="AT1639" s="193" t="s">
        <v>266</v>
      </c>
      <c r="AU1639" s="193" t="s">
        <v>89</v>
      </c>
      <c r="AV1639" s="14" t="s">
        <v>89</v>
      </c>
      <c r="AW1639" s="14" t="s">
        <v>29</v>
      </c>
      <c r="AX1639" s="14" t="s">
        <v>74</v>
      </c>
      <c r="AY1639" s="193" t="s">
        <v>258</v>
      </c>
    </row>
    <row r="1640" spans="1:65" s="13" customFormat="1" ht="11.25">
      <c r="B1640" s="184"/>
      <c r="D1640" s="185" t="s">
        <v>266</v>
      </c>
      <c r="E1640" s="186" t="s">
        <v>1</v>
      </c>
      <c r="F1640" s="187" t="s">
        <v>2416</v>
      </c>
      <c r="H1640" s="186" t="s">
        <v>1</v>
      </c>
      <c r="I1640" s="188"/>
      <c r="L1640" s="184"/>
      <c r="M1640" s="189"/>
      <c r="N1640" s="190"/>
      <c r="O1640" s="190"/>
      <c r="P1640" s="190"/>
      <c r="Q1640" s="190"/>
      <c r="R1640" s="190"/>
      <c r="S1640" s="190"/>
      <c r="T1640" s="191"/>
      <c r="AT1640" s="186" t="s">
        <v>266</v>
      </c>
      <c r="AU1640" s="186" t="s">
        <v>89</v>
      </c>
      <c r="AV1640" s="13" t="s">
        <v>82</v>
      </c>
      <c r="AW1640" s="13" t="s">
        <v>29</v>
      </c>
      <c r="AX1640" s="13" t="s">
        <v>74</v>
      </c>
      <c r="AY1640" s="186" t="s">
        <v>258</v>
      </c>
    </row>
    <row r="1641" spans="1:65" s="14" customFormat="1" ht="11.25">
      <c r="B1641" s="192"/>
      <c r="D1641" s="185" t="s">
        <v>266</v>
      </c>
      <c r="E1641" s="193" t="s">
        <v>1</v>
      </c>
      <c r="F1641" s="194" t="s">
        <v>2417</v>
      </c>
      <c r="H1641" s="195">
        <v>23.603000000000002</v>
      </c>
      <c r="I1641" s="196"/>
      <c r="L1641" s="192"/>
      <c r="M1641" s="197"/>
      <c r="N1641" s="198"/>
      <c r="O1641" s="198"/>
      <c r="P1641" s="198"/>
      <c r="Q1641" s="198"/>
      <c r="R1641" s="198"/>
      <c r="S1641" s="198"/>
      <c r="T1641" s="199"/>
      <c r="AT1641" s="193" t="s">
        <v>266</v>
      </c>
      <c r="AU1641" s="193" t="s">
        <v>89</v>
      </c>
      <c r="AV1641" s="14" t="s">
        <v>89</v>
      </c>
      <c r="AW1641" s="14" t="s">
        <v>29</v>
      </c>
      <c r="AX1641" s="14" t="s">
        <v>74</v>
      </c>
      <c r="AY1641" s="193" t="s">
        <v>258</v>
      </c>
    </row>
    <row r="1642" spans="1:65" s="14" customFormat="1" ht="11.25">
      <c r="B1642" s="192"/>
      <c r="D1642" s="185" t="s">
        <v>266</v>
      </c>
      <c r="E1642" s="193" t="s">
        <v>1</v>
      </c>
      <c r="F1642" s="194" t="s">
        <v>2418</v>
      </c>
      <c r="H1642" s="195">
        <v>13.366</v>
      </c>
      <c r="I1642" s="196"/>
      <c r="L1642" s="192"/>
      <c r="M1642" s="197"/>
      <c r="N1642" s="198"/>
      <c r="O1642" s="198"/>
      <c r="P1642" s="198"/>
      <c r="Q1642" s="198"/>
      <c r="R1642" s="198"/>
      <c r="S1642" s="198"/>
      <c r="T1642" s="199"/>
      <c r="AT1642" s="193" t="s">
        <v>266</v>
      </c>
      <c r="AU1642" s="193" t="s">
        <v>89</v>
      </c>
      <c r="AV1642" s="14" t="s">
        <v>89</v>
      </c>
      <c r="AW1642" s="14" t="s">
        <v>29</v>
      </c>
      <c r="AX1642" s="14" t="s">
        <v>74</v>
      </c>
      <c r="AY1642" s="193" t="s">
        <v>258</v>
      </c>
    </row>
    <row r="1643" spans="1:65" s="14" customFormat="1" ht="11.25">
      <c r="B1643" s="192"/>
      <c r="D1643" s="185" t="s">
        <v>266</v>
      </c>
      <c r="E1643" s="193" t="s">
        <v>1</v>
      </c>
      <c r="F1643" s="194" t="s">
        <v>2419</v>
      </c>
      <c r="H1643" s="195">
        <v>25.219000000000001</v>
      </c>
      <c r="I1643" s="196"/>
      <c r="L1643" s="192"/>
      <c r="M1643" s="197"/>
      <c r="N1643" s="198"/>
      <c r="O1643" s="198"/>
      <c r="P1643" s="198"/>
      <c r="Q1643" s="198"/>
      <c r="R1643" s="198"/>
      <c r="S1643" s="198"/>
      <c r="T1643" s="199"/>
      <c r="AT1643" s="193" t="s">
        <v>266</v>
      </c>
      <c r="AU1643" s="193" t="s">
        <v>89</v>
      </c>
      <c r="AV1643" s="14" t="s">
        <v>89</v>
      </c>
      <c r="AW1643" s="14" t="s">
        <v>29</v>
      </c>
      <c r="AX1643" s="14" t="s">
        <v>74</v>
      </c>
      <c r="AY1643" s="193" t="s">
        <v>258</v>
      </c>
    </row>
    <row r="1644" spans="1:65" s="15" customFormat="1" ht="11.25">
      <c r="B1644" s="200"/>
      <c r="D1644" s="185" t="s">
        <v>266</v>
      </c>
      <c r="E1644" s="201" t="s">
        <v>1</v>
      </c>
      <c r="F1644" s="202" t="s">
        <v>280</v>
      </c>
      <c r="H1644" s="203">
        <v>167.43899999999999</v>
      </c>
      <c r="I1644" s="204"/>
      <c r="L1644" s="200"/>
      <c r="M1644" s="205"/>
      <c r="N1644" s="206"/>
      <c r="O1644" s="206"/>
      <c r="P1644" s="206"/>
      <c r="Q1644" s="206"/>
      <c r="R1644" s="206"/>
      <c r="S1644" s="206"/>
      <c r="T1644" s="207"/>
      <c r="AT1644" s="201" t="s">
        <v>266</v>
      </c>
      <c r="AU1644" s="201" t="s">
        <v>89</v>
      </c>
      <c r="AV1644" s="15" t="s">
        <v>264</v>
      </c>
      <c r="AW1644" s="15" t="s">
        <v>29</v>
      </c>
      <c r="AX1644" s="15" t="s">
        <v>82</v>
      </c>
      <c r="AY1644" s="201" t="s">
        <v>258</v>
      </c>
    </row>
    <row r="1645" spans="1:65" s="12" customFormat="1" ht="22.9" customHeight="1">
      <c r="B1645" s="156"/>
      <c r="D1645" s="157" t="s">
        <v>73</v>
      </c>
      <c r="E1645" s="167" t="s">
        <v>2420</v>
      </c>
      <c r="F1645" s="167" t="s">
        <v>2421</v>
      </c>
      <c r="I1645" s="159"/>
      <c r="J1645" s="168">
        <f>BK1645</f>
        <v>0</v>
      </c>
      <c r="L1645" s="156"/>
      <c r="M1645" s="161"/>
      <c r="N1645" s="162"/>
      <c r="O1645" s="162"/>
      <c r="P1645" s="163">
        <f>SUM(P1646:P1651)</f>
        <v>0</v>
      </c>
      <c r="Q1645" s="162"/>
      <c r="R1645" s="163">
        <f>SUM(R1646:R1651)</f>
        <v>3.3606399999999998E-3</v>
      </c>
      <c r="S1645" s="162"/>
      <c r="T1645" s="164">
        <f>SUM(T1646:T1651)</f>
        <v>0</v>
      </c>
      <c r="AR1645" s="157" t="s">
        <v>89</v>
      </c>
      <c r="AT1645" s="165" t="s">
        <v>73</v>
      </c>
      <c r="AU1645" s="165" t="s">
        <v>82</v>
      </c>
      <c r="AY1645" s="157" t="s">
        <v>258</v>
      </c>
      <c r="BK1645" s="166">
        <f>SUM(BK1646:BK1651)</f>
        <v>0</v>
      </c>
    </row>
    <row r="1646" spans="1:65" s="2" customFormat="1" ht="36" customHeight="1">
      <c r="A1646" s="33"/>
      <c r="B1646" s="169"/>
      <c r="C1646" s="170" t="s">
        <v>2422</v>
      </c>
      <c r="D1646" s="170" t="s">
        <v>260</v>
      </c>
      <c r="E1646" s="171" t="s">
        <v>2423</v>
      </c>
      <c r="F1646" s="172" t="s">
        <v>2424</v>
      </c>
      <c r="G1646" s="173" t="s">
        <v>263</v>
      </c>
      <c r="H1646" s="174">
        <v>3.7759999999999998</v>
      </c>
      <c r="I1646" s="175"/>
      <c r="J1646" s="174">
        <f>ROUND(I1646*H1646,3)</f>
        <v>0</v>
      </c>
      <c r="K1646" s="176"/>
      <c r="L1646" s="34"/>
      <c r="M1646" s="177" t="s">
        <v>1</v>
      </c>
      <c r="N1646" s="178" t="s">
        <v>40</v>
      </c>
      <c r="O1646" s="59"/>
      <c r="P1646" s="179">
        <f>O1646*H1646</f>
        <v>0</v>
      </c>
      <c r="Q1646" s="179">
        <v>8.8999999999999995E-4</v>
      </c>
      <c r="R1646" s="179">
        <f>Q1646*H1646</f>
        <v>3.3606399999999998E-3</v>
      </c>
      <c r="S1646" s="179">
        <v>0</v>
      </c>
      <c r="T1646" s="180">
        <f>S1646*H1646</f>
        <v>0</v>
      </c>
      <c r="U1646" s="33"/>
      <c r="V1646" s="33"/>
      <c r="W1646" s="33"/>
      <c r="X1646" s="33"/>
      <c r="Y1646" s="33"/>
      <c r="Z1646" s="33"/>
      <c r="AA1646" s="33"/>
      <c r="AB1646" s="33"/>
      <c r="AC1646" s="33"/>
      <c r="AD1646" s="33"/>
      <c r="AE1646" s="33"/>
      <c r="AR1646" s="181" t="s">
        <v>351</v>
      </c>
      <c r="AT1646" s="181" t="s">
        <v>260</v>
      </c>
      <c r="AU1646" s="181" t="s">
        <v>89</v>
      </c>
      <c r="AY1646" s="18" t="s">
        <v>258</v>
      </c>
      <c r="BE1646" s="182">
        <f>IF(N1646="základná",J1646,0)</f>
        <v>0</v>
      </c>
      <c r="BF1646" s="182">
        <f>IF(N1646="znížená",J1646,0)</f>
        <v>0</v>
      </c>
      <c r="BG1646" s="182">
        <f>IF(N1646="zákl. prenesená",J1646,0)</f>
        <v>0</v>
      </c>
      <c r="BH1646" s="182">
        <f>IF(N1646="zníž. prenesená",J1646,0)</f>
        <v>0</v>
      </c>
      <c r="BI1646" s="182">
        <f>IF(N1646="nulová",J1646,0)</f>
        <v>0</v>
      </c>
      <c r="BJ1646" s="18" t="s">
        <v>89</v>
      </c>
      <c r="BK1646" s="183">
        <f>ROUND(I1646*H1646,3)</f>
        <v>0</v>
      </c>
      <c r="BL1646" s="18" t="s">
        <v>351</v>
      </c>
      <c r="BM1646" s="181" t="s">
        <v>2425</v>
      </c>
    </row>
    <row r="1647" spans="1:65" s="13" customFormat="1" ht="11.25">
      <c r="B1647" s="184"/>
      <c r="D1647" s="185" t="s">
        <v>266</v>
      </c>
      <c r="E1647" s="186" t="s">
        <v>1</v>
      </c>
      <c r="F1647" s="187" t="s">
        <v>2426</v>
      </c>
      <c r="H1647" s="186" t="s">
        <v>1</v>
      </c>
      <c r="I1647" s="188"/>
      <c r="L1647" s="184"/>
      <c r="M1647" s="189"/>
      <c r="N1647" s="190"/>
      <c r="O1647" s="190"/>
      <c r="P1647" s="190"/>
      <c r="Q1647" s="190"/>
      <c r="R1647" s="190"/>
      <c r="S1647" s="190"/>
      <c r="T1647" s="191"/>
      <c r="AT1647" s="186" t="s">
        <v>266</v>
      </c>
      <c r="AU1647" s="186" t="s">
        <v>89</v>
      </c>
      <c r="AV1647" s="13" t="s">
        <v>82</v>
      </c>
      <c r="AW1647" s="13" t="s">
        <v>29</v>
      </c>
      <c r="AX1647" s="13" t="s">
        <v>74</v>
      </c>
      <c r="AY1647" s="186" t="s">
        <v>258</v>
      </c>
    </row>
    <row r="1648" spans="1:65" s="14" customFormat="1" ht="11.25">
      <c r="B1648" s="192"/>
      <c r="D1648" s="185" t="s">
        <v>266</v>
      </c>
      <c r="E1648" s="193" t="s">
        <v>196</v>
      </c>
      <c r="F1648" s="194" t="s">
        <v>2427</v>
      </c>
      <c r="H1648" s="195">
        <v>3.0720000000000001</v>
      </c>
      <c r="I1648" s="196"/>
      <c r="L1648" s="192"/>
      <c r="M1648" s="197"/>
      <c r="N1648" s="198"/>
      <c r="O1648" s="198"/>
      <c r="P1648" s="198"/>
      <c r="Q1648" s="198"/>
      <c r="R1648" s="198"/>
      <c r="S1648" s="198"/>
      <c r="T1648" s="199"/>
      <c r="AT1648" s="193" t="s">
        <v>266</v>
      </c>
      <c r="AU1648" s="193" t="s">
        <v>89</v>
      </c>
      <c r="AV1648" s="14" t="s">
        <v>89</v>
      </c>
      <c r="AW1648" s="14" t="s">
        <v>29</v>
      </c>
      <c r="AX1648" s="14" t="s">
        <v>74</v>
      </c>
      <c r="AY1648" s="193" t="s">
        <v>258</v>
      </c>
    </row>
    <row r="1649" spans="1:65" s="14" customFormat="1" ht="11.25">
      <c r="B1649" s="192"/>
      <c r="D1649" s="185" t="s">
        <v>266</v>
      </c>
      <c r="E1649" s="193" t="s">
        <v>1</v>
      </c>
      <c r="F1649" s="194" t="s">
        <v>2428</v>
      </c>
      <c r="H1649" s="195">
        <v>0.70399999999999996</v>
      </c>
      <c r="I1649" s="196"/>
      <c r="L1649" s="192"/>
      <c r="M1649" s="197"/>
      <c r="N1649" s="198"/>
      <c r="O1649" s="198"/>
      <c r="P1649" s="198"/>
      <c r="Q1649" s="198"/>
      <c r="R1649" s="198"/>
      <c r="S1649" s="198"/>
      <c r="T1649" s="199"/>
      <c r="AT1649" s="193" t="s">
        <v>266</v>
      </c>
      <c r="AU1649" s="193" t="s">
        <v>89</v>
      </c>
      <c r="AV1649" s="14" t="s">
        <v>89</v>
      </c>
      <c r="AW1649" s="14" t="s">
        <v>29</v>
      </c>
      <c r="AX1649" s="14" t="s">
        <v>74</v>
      </c>
      <c r="AY1649" s="193" t="s">
        <v>258</v>
      </c>
    </row>
    <row r="1650" spans="1:65" s="15" customFormat="1" ht="11.25">
      <c r="B1650" s="200"/>
      <c r="D1650" s="185" t="s">
        <v>266</v>
      </c>
      <c r="E1650" s="201" t="s">
        <v>1</v>
      </c>
      <c r="F1650" s="202" t="s">
        <v>280</v>
      </c>
      <c r="H1650" s="203">
        <v>3.7759999999999998</v>
      </c>
      <c r="I1650" s="204"/>
      <c r="L1650" s="200"/>
      <c r="M1650" s="205"/>
      <c r="N1650" s="206"/>
      <c r="O1650" s="206"/>
      <c r="P1650" s="206"/>
      <c r="Q1650" s="206"/>
      <c r="R1650" s="206"/>
      <c r="S1650" s="206"/>
      <c r="T1650" s="207"/>
      <c r="AT1650" s="201" t="s">
        <v>266</v>
      </c>
      <c r="AU1650" s="201" t="s">
        <v>89</v>
      </c>
      <c r="AV1650" s="15" t="s">
        <v>264</v>
      </c>
      <c r="AW1650" s="15" t="s">
        <v>29</v>
      </c>
      <c r="AX1650" s="15" t="s">
        <v>82</v>
      </c>
      <c r="AY1650" s="201" t="s">
        <v>258</v>
      </c>
    </row>
    <row r="1651" spans="1:65" s="2" customFormat="1" ht="24" customHeight="1">
      <c r="A1651" s="33"/>
      <c r="B1651" s="169"/>
      <c r="C1651" s="170" t="s">
        <v>2429</v>
      </c>
      <c r="D1651" s="170" t="s">
        <v>260</v>
      </c>
      <c r="E1651" s="171" t="s">
        <v>2430</v>
      </c>
      <c r="F1651" s="172" t="s">
        <v>2431</v>
      </c>
      <c r="G1651" s="173" t="s">
        <v>1511</v>
      </c>
      <c r="H1651" s="175"/>
      <c r="I1651" s="175"/>
      <c r="J1651" s="174">
        <f>ROUND(I1651*H1651,3)</f>
        <v>0</v>
      </c>
      <c r="K1651" s="176"/>
      <c r="L1651" s="34"/>
      <c r="M1651" s="177" t="s">
        <v>1</v>
      </c>
      <c r="N1651" s="178" t="s">
        <v>40</v>
      </c>
      <c r="O1651" s="59"/>
      <c r="P1651" s="179">
        <f>O1651*H1651</f>
        <v>0</v>
      </c>
      <c r="Q1651" s="179">
        <v>0</v>
      </c>
      <c r="R1651" s="179">
        <f>Q1651*H1651</f>
        <v>0</v>
      </c>
      <c r="S1651" s="179">
        <v>0</v>
      </c>
      <c r="T1651" s="180">
        <f>S1651*H1651</f>
        <v>0</v>
      </c>
      <c r="U1651" s="33"/>
      <c r="V1651" s="33"/>
      <c r="W1651" s="33"/>
      <c r="X1651" s="33"/>
      <c r="Y1651" s="33"/>
      <c r="Z1651" s="33"/>
      <c r="AA1651" s="33"/>
      <c r="AB1651" s="33"/>
      <c r="AC1651" s="33"/>
      <c r="AD1651" s="33"/>
      <c r="AE1651" s="33"/>
      <c r="AR1651" s="181" t="s">
        <v>351</v>
      </c>
      <c r="AT1651" s="181" t="s">
        <v>260</v>
      </c>
      <c r="AU1651" s="181" t="s">
        <v>89</v>
      </c>
      <c r="AY1651" s="18" t="s">
        <v>258</v>
      </c>
      <c r="BE1651" s="182">
        <f>IF(N1651="základná",J1651,0)</f>
        <v>0</v>
      </c>
      <c r="BF1651" s="182">
        <f>IF(N1651="znížená",J1651,0)</f>
        <v>0</v>
      </c>
      <c r="BG1651" s="182">
        <f>IF(N1651="zákl. prenesená",J1651,0)</f>
        <v>0</v>
      </c>
      <c r="BH1651" s="182">
        <f>IF(N1651="zníž. prenesená",J1651,0)</f>
        <v>0</v>
      </c>
      <c r="BI1651" s="182">
        <f>IF(N1651="nulová",J1651,0)</f>
        <v>0</v>
      </c>
      <c r="BJ1651" s="18" t="s">
        <v>89</v>
      </c>
      <c r="BK1651" s="183">
        <f>ROUND(I1651*H1651,3)</f>
        <v>0</v>
      </c>
      <c r="BL1651" s="18" t="s">
        <v>351</v>
      </c>
      <c r="BM1651" s="181" t="s">
        <v>2432</v>
      </c>
    </row>
    <row r="1652" spans="1:65" s="12" customFormat="1" ht="22.9" customHeight="1">
      <c r="B1652" s="156"/>
      <c r="D1652" s="157" t="s">
        <v>73</v>
      </c>
      <c r="E1652" s="167" t="s">
        <v>2433</v>
      </c>
      <c r="F1652" s="167" t="s">
        <v>2434</v>
      </c>
      <c r="I1652" s="159"/>
      <c r="J1652" s="168">
        <f>BK1652</f>
        <v>0</v>
      </c>
      <c r="L1652" s="156"/>
      <c r="M1652" s="161"/>
      <c r="N1652" s="162"/>
      <c r="O1652" s="162"/>
      <c r="P1652" s="163">
        <f>SUM(P1653:P1699)</f>
        <v>0</v>
      </c>
      <c r="Q1652" s="162"/>
      <c r="R1652" s="163">
        <f>SUM(R1653:R1699)</f>
        <v>4.4139259500000003</v>
      </c>
      <c r="S1652" s="162"/>
      <c r="T1652" s="164">
        <f>SUM(T1653:T1699)</f>
        <v>0</v>
      </c>
      <c r="AR1652" s="157" t="s">
        <v>89</v>
      </c>
      <c r="AT1652" s="165" t="s">
        <v>73</v>
      </c>
      <c r="AU1652" s="165" t="s">
        <v>82</v>
      </c>
      <c r="AY1652" s="157" t="s">
        <v>258</v>
      </c>
      <c r="BK1652" s="166">
        <f>SUM(BK1653:BK1699)</f>
        <v>0</v>
      </c>
    </row>
    <row r="1653" spans="1:65" s="2" customFormat="1" ht="24" customHeight="1">
      <c r="A1653" s="33"/>
      <c r="B1653" s="169"/>
      <c r="C1653" s="170" t="s">
        <v>2435</v>
      </c>
      <c r="D1653" s="170" t="s">
        <v>260</v>
      </c>
      <c r="E1653" s="171" t="s">
        <v>2436</v>
      </c>
      <c r="F1653" s="172" t="s">
        <v>2437</v>
      </c>
      <c r="G1653" s="173" t="s">
        <v>263</v>
      </c>
      <c r="H1653" s="174">
        <v>174.453</v>
      </c>
      <c r="I1653" s="175"/>
      <c r="J1653" s="174">
        <f>ROUND(I1653*H1653,3)</f>
        <v>0</v>
      </c>
      <c r="K1653" s="176"/>
      <c r="L1653" s="34"/>
      <c r="M1653" s="177" t="s">
        <v>1</v>
      </c>
      <c r="N1653" s="178" t="s">
        <v>40</v>
      </c>
      <c r="O1653" s="59"/>
      <c r="P1653" s="179">
        <f>O1653*H1653</f>
        <v>0</v>
      </c>
      <c r="Q1653" s="179">
        <v>3.3500000000000001E-3</v>
      </c>
      <c r="R1653" s="179">
        <f>Q1653*H1653</f>
        <v>0.58441755000000006</v>
      </c>
      <c r="S1653" s="179">
        <v>0</v>
      </c>
      <c r="T1653" s="180">
        <f>S1653*H1653</f>
        <v>0</v>
      </c>
      <c r="U1653" s="33"/>
      <c r="V1653" s="33"/>
      <c r="W1653" s="33"/>
      <c r="X1653" s="33"/>
      <c r="Y1653" s="33"/>
      <c r="Z1653" s="33"/>
      <c r="AA1653" s="33"/>
      <c r="AB1653" s="33"/>
      <c r="AC1653" s="33"/>
      <c r="AD1653" s="33"/>
      <c r="AE1653" s="33"/>
      <c r="AR1653" s="181" t="s">
        <v>351</v>
      </c>
      <c r="AT1653" s="181" t="s">
        <v>260</v>
      </c>
      <c r="AU1653" s="181" t="s">
        <v>89</v>
      </c>
      <c r="AY1653" s="18" t="s">
        <v>258</v>
      </c>
      <c r="BE1653" s="182">
        <f>IF(N1653="základná",J1653,0)</f>
        <v>0</v>
      </c>
      <c r="BF1653" s="182">
        <f>IF(N1653="znížená",J1653,0)</f>
        <v>0</v>
      </c>
      <c r="BG1653" s="182">
        <f>IF(N1653="zákl. prenesená",J1653,0)</f>
        <v>0</v>
      </c>
      <c r="BH1653" s="182">
        <f>IF(N1653="zníž. prenesená",J1653,0)</f>
        <v>0</v>
      </c>
      <c r="BI1653" s="182">
        <f>IF(N1653="nulová",J1653,0)</f>
        <v>0</v>
      </c>
      <c r="BJ1653" s="18" t="s">
        <v>89</v>
      </c>
      <c r="BK1653" s="183">
        <f>ROUND(I1653*H1653,3)</f>
        <v>0</v>
      </c>
      <c r="BL1653" s="18" t="s">
        <v>351</v>
      </c>
      <c r="BM1653" s="181" t="s">
        <v>2438</v>
      </c>
    </row>
    <row r="1654" spans="1:65" s="13" customFormat="1" ht="11.25">
      <c r="B1654" s="184"/>
      <c r="D1654" s="185" t="s">
        <v>266</v>
      </c>
      <c r="E1654" s="186" t="s">
        <v>1</v>
      </c>
      <c r="F1654" s="187" t="s">
        <v>711</v>
      </c>
      <c r="H1654" s="186" t="s">
        <v>1</v>
      </c>
      <c r="I1654" s="188"/>
      <c r="L1654" s="184"/>
      <c r="M1654" s="189"/>
      <c r="N1654" s="190"/>
      <c r="O1654" s="190"/>
      <c r="P1654" s="190"/>
      <c r="Q1654" s="190"/>
      <c r="R1654" s="190"/>
      <c r="S1654" s="190"/>
      <c r="T1654" s="191"/>
      <c r="AT1654" s="186" t="s">
        <v>266</v>
      </c>
      <c r="AU1654" s="186" t="s">
        <v>89</v>
      </c>
      <c r="AV1654" s="13" t="s">
        <v>82</v>
      </c>
      <c r="AW1654" s="13" t="s">
        <v>29</v>
      </c>
      <c r="AX1654" s="13" t="s">
        <v>74</v>
      </c>
      <c r="AY1654" s="186" t="s">
        <v>258</v>
      </c>
    </row>
    <row r="1655" spans="1:65" s="14" customFormat="1" ht="11.25">
      <c r="B1655" s="192"/>
      <c r="D1655" s="185" t="s">
        <v>266</v>
      </c>
      <c r="E1655" s="193" t="s">
        <v>1</v>
      </c>
      <c r="F1655" s="194" t="s">
        <v>2439</v>
      </c>
      <c r="H1655" s="195">
        <v>20.093</v>
      </c>
      <c r="I1655" s="196"/>
      <c r="L1655" s="192"/>
      <c r="M1655" s="197"/>
      <c r="N1655" s="198"/>
      <c r="O1655" s="198"/>
      <c r="P1655" s="198"/>
      <c r="Q1655" s="198"/>
      <c r="R1655" s="198"/>
      <c r="S1655" s="198"/>
      <c r="T1655" s="199"/>
      <c r="AT1655" s="193" t="s">
        <v>266</v>
      </c>
      <c r="AU1655" s="193" t="s">
        <v>89</v>
      </c>
      <c r="AV1655" s="14" t="s">
        <v>89</v>
      </c>
      <c r="AW1655" s="14" t="s">
        <v>29</v>
      </c>
      <c r="AX1655" s="14" t="s">
        <v>74</v>
      </c>
      <c r="AY1655" s="193" t="s">
        <v>258</v>
      </c>
    </row>
    <row r="1656" spans="1:65" s="14" customFormat="1" ht="11.25">
      <c r="B1656" s="192"/>
      <c r="D1656" s="185" t="s">
        <v>266</v>
      </c>
      <c r="E1656" s="193" t="s">
        <v>1</v>
      </c>
      <c r="F1656" s="194" t="s">
        <v>713</v>
      </c>
      <c r="H1656" s="195">
        <v>-1.7729999999999999</v>
      </c>
      <c r="I1656" s="196"/>
      <c r="L1656" s="192"/>
      <c r="M1656" s="197"/>
      <c r="N1656" s="198"/>
      <c r="O1656" s="198"/>
      <c r="P1656" s="198"/>
      <c r="Q1656" s="198"/>
      <c r="R1656" s="198"/>
      <c r="S1656" s="198"/>
      <c r="T1656" s="199"/>
      <c r="AT1656" s="193" t="s">
        <v>266</v>
      </c>
      <c r="AU1656" s="193" t="s">
        <v>89</v>
      </c>
      <c r="AV1656" s="14" t="s">
        <v>89</v>
      </c>
      <c r="AW1656" s="14" t="s">
        <v>29</v>
      </c>
      <c r="AX1656" s="14" t="s">
        <v>74</v>
      </c>
      <c r="AY1656" s="193" t="s">
        <v>258</v>
      </c>
    </row>
    <row r="1657" spans="1:65" s="13" customFormat="1" ht="11.25">
      <c r="B1657" s="184"/>
      <c r="D1657" s="185" t="s">
        <v>266</v>
      </c>
      <c r="E1657" s="186" t="s">
        <v>1</v>
      </c>
      <c r="F1657" s="187" t="s">
        <v>530</v>
      </c>
      <c r="H1657" s="186" t="s">
        <v>1</v>
      </c>
      <c r="I1657" s="188"/>
      <c r="L1657" s="184"/>
      <c r="M1657" s="189"/>
      <c r="N1657" s="190"/>
      <c r="O1657" s="190"/>
      <c r="P1657" s="190"/>
      <c r="Q1657" s="190"/>
      <c r="R1657" s="190"/>
      <c r="S1657" s="190"/>
      <c r="T1657" s="191"/>
      <c r="AT1657" s="186" t="s">
        <v>266</v>
      </c>
      <c r="AU1657" s="186" t="s">
        <v>89</v>
      </c>
      <c r="AV1657" s="13" t="s">
        <v>82</v>
      </c>
      <c r="AW1657" s="13" t="s">
        <v>29</v>
      </c>
      <c r="AX1657" s="13" t="s">
        <v>74</v>
      </c>
      <c r="AY1657" s="186" t="s">
        <v>258</v>
      </c>
    </row>
    <row r="1658" spans="1:65" s="14" customFormat="1" ht="11.25">
      <c r="B1658" s="192"/>
      <c r="D1658" s="185" t="s">
        <v>266</v>
      </c>
      <c r="E1658" s="193" t="s">
        <v>1</v>
      </c>
      <c r="F1658" s="194" t="s">
        <v>2440</v>
      </c>
      <c r="H1658" s="195">
        <v>24.981000000000002</v>
      </c>
      <c r="I1658" s="196"/>
      <c r="L1658" s="192"/>
      <c r="M1658" s="197"/>
      <c r="N1658" s="198"/>
      <c r="O1658" s="198"/>
      <c r="P1658" s="198"/>
      <c r="Q1658" s="198"/>
      <c r="R1658" s="198"/>
      <c r="S1658" s="198"/>
      <c r="T1658" s="199"/>
      <c r="AT1658" s="193" t="s">
        <v>266</v>
      </c>
      <c r="AU1658" s="193" t="s">
        <v>89</v>
      </c>
      <c r="AV1658" s="14" t="s">
        <v>89</v>
      </c>
      <c r="AW1658" s="14" t="s">
        <v>29</v>
      </c>
      <c r="AX1658" s="14" t="s">
        <v>74</v>
      </c>
      <c r="AY1658" s="193" t="s">
        <v>258</v>
      </c>
    </row>
    <row r="1659" spans="1:65" s="14" customFormat="1" ht="11.25">
      <c r="B1659" s="192"/>
      <c r="D1659" s="185" t="s">
        <v>266</v>
      </c>
      <c r="E1659" s="193" t="s">
        <v>1</v>
      </c>
      <c r="F1659" s="194" t="s">
        <v>2441</v>
      </c>
      <c r="H1659" s="195">
        <v>-2.758</v>
      </c>
      <c r="I1659" s="196"/>
      <c r="L1659" s="192"/>
      <c r="M1659" s="197"/>
      <c r="N1659" s="198"/>
      <c r="O1659" s="198"/>
      <c r="P1659" s="198"/>
      <c r="Q1659" s="198"/>
      <c r="R1659" s="198"/>
      <c r="S1659" s="198"/>
      <c r="T1659" s="199"/>
      <c r="AT1659" s="193" t="s">
        <v>266</v>
      </c>
      <c r="AU1659" s="193" t="s">
        <v>89</v>
      </c>
      <c r="AV1659" s="14" t="s">
        <v>89</v>
      </c>
      <c r="AW1659" s="14" t="s">
        <v>29</v>
      </c>
      <c r="AX1659" s="14" t="s">
        <v>74</v>
      </c>
      <c r="AY1659" s="193" t="s">
        <v>258</v>
      </c>
    </row>
    <row r="1660" spans="1:65" s="13" customFormat="1" ht="11.25">
      <c r="B1660" s="184"/>
      <c r="D1660" s="185" t="s">
        <v>266</v>
      </c>
      <c r="E1660" s="186" t="s">
        <v>1</v>
      </c>
      <c r="F1660" s="187" t="s">
        <v>718</v>
      </c>
      <c r="H1660" s="186" t="s">
        <v>1</v>
      </c>
      <c r="I1660" s="188"/>
      <c r="L1660" s="184"/>
      <c r="M1660" s="189"/>
      <c r="N1660" s="190"/>
      <c r="O1660" s="190"/>
      <c r="P1660" s="190"/>
      <c r="Q1660" s="190"/>
      <c r="R1660" s="190"/>
      <c r="S1660" s="190"/>
      <c r="T1660" s="191"/>
      <c r="AT1660" s="186" t="s">
        <v>266</v>
      </c>
      <c r="AU1660" s="186" t="s">
        <v>89</v>
      </c>
      <c r="AV1660" s="13" t="s">
        <v>82</v>
      </c>
      <c r="AW1660" s="13" t="s">
        <v>29</v>
      </c>
      <c r="AX1660" s="13" t="s">
        <v>74</v>
      </c>
      <c r="AY1660" s="186" t="s">
        <v>258</v>
      </c>
    </row>
    <row r="1661" spans="1:65" s="14" customFormat="1" ht="11.25">
      <c r="B1661" s="192"/>
      <c r="D1661" s="185" t="s">
        <v>266</v>
      </c>
      <c r="E1661" s="193" t="s">
        <v>1</v>
      </c>
      <c r="F1661" s="194" t="s">
        <v>2442</v>
      </c>
      <c r="H1661" s="195">
        <v>17.86</v>
      </c>
      <c r="I1661" s="196"/>
      <c r="L1661" s="192"/>
      <c r="M1661" s="197"/>
      <c r="N1661" s="198"/>
      <c r="O1661" s="198"/>
      <c r="P1661" s="198"/>
      <c r="Q1661" s="198"/>
      <c r="R1661" s="198"/>
      <c r="S1661" s="198"/>
      <c r="T1661" s="199"/>
      <c r="AT1661" s="193" t="s">
        <v>266</v>
      </c>
      <c r="AU1661" s="193" t="s">
        <v>89</v>
      </c>
      <c r="AV1661" s="14" t="s">
        <v>89</v>
      </c>
      <c r="AW1661" s="14" t="s">
        <v>29</v>
      </c>
      <c r="AX1661" s="14" t="s">
        <v>74</v>
      </c>
      <c r="AY1661" s="193" t="s">
        <v>258</v>
      </c>
    </row>
    <row r="1662" spans="1:65" s="14" customFormat="1" ht="11.25">
      <c r="B1662" s="192"/>
      <c r="D1662" s="185" t="s">
        <v>266</v>
      </c>
      <c r="E1662" s="193" t="s">
        <v>1</v>
      </c>
      <c r="F1662" s="194" t="s">
        <v>716</v>
      </c>
      <c r="H1662" s="195">
        <v>-1.379</v>
      </c>
      <c r="I1662" s="196"/>
      <c r="L1662" s="192"/>
      <c r="M1662" s="197"/>
      <c r="N1662" s="198"/>
      <c r="O1662" s="198"/>
      <c r="P1662" s="198"/>
      <c r="Q1662" s="198"/>
      <c r="R1662" s="198"/>
      <c r="S1662" s="198"/>
      <c r="T1662" s="199"/>
      <c r="AT1662" s="193" t="s">
        <v>266</v>
      </c>
      <c r="AU1662" s="193" t="s">
        <v>89</v>
      </c>
      <c r="AV1662" s="14" t="s">
        <v>89</v>
      </c>
      <c r="AW1662" s="14" t="s">
        <v>29</v>
      </c>
      <c r="AX1662" s="14" t="s">
        <v>74</v>
      </c>
      <c r="AY1662" s="193" t="s">
        <v>258</v>
      </c>
    </row>
    <row r="1663" spans="1:65" s="13" customFormat="1" ht="11.25">
      <c r="B1663" s="184"/>
      <c r="D1663" s="185" t="s">
        <v>266</v>
      </c>
      <c r="E1663" s="186" t="s">
        <v>1</v>
      </c>
      <c r="F1663" s="187" t="s">
        <v>522</v>
      </c>
      <c r="H1663" s="186" t="s">
        <v>1</v>
      </c>
      <c r="I1663" s="188"/>
      <c r="L1663" s="184"/>
      <c r="M1663" s="189"/>
      <c r="N1663" s="190"/>
      <c r="O1663" s="190"/>
      <c r="P1663" s="190"/>
      <c r="Q1663" s="190"/>
      <c r="R1663" s="190"/>
      <c r="S1663" s="190"/>
      <c r="T1663" s="191"/>
      <c r="AT1663" s="186" t="s">
        <v>266</v>
      </c>
      <c r="AU1663" s="186" t="s">
        <v>89</v>
      </c>
      <c r="AV1663" s="13" t="s">
        <v>82</v>
      </c>
      <c r="AW1663" s="13" t="s">
        <v>29</v>
      </c>
      <c r="AX1663" s="13" t="s">
        <v>74</v>
      </c>
      <c r="AY1663" s="186" t="s">
        <v>258</v>
      </c>
    </row>
    <row r="1664" spans="1:65" s="14" customFormat="1" ht="11.25">
      <c r="B1664" s="192"/>
      <c r="D1664" s="185" t="s">
        <v>266</v>
      </c>
      <c r="E1664" s="193" t="s">
        <v>1</v>
      </c>
      <c r="F1664" s="194" t="s">
        <v>2443</v>
      </c>
      <c r="H1664" s="195">
        <v>22.986000000000001</v>
      </c>
      <c r="I1664" s="196"/>
      <c r="L1664" s="192"/>
      <c r="M1664" s="197"/>
      <c r="N1664" s="198"/>
      <c r="O1664" s="198"/>
      <c r="P1664" s="198"/>
      <c r="Q1664" s="198"/>
      <c r="R1664" s="198"/>
      <c r="S1664" s="198"/>
      <c r="T1664" s="199"/>
      <c r="AT1664" s="193" t="s">
        <v>266</v>
      </c>
      <c r="AU1664" s="193" t="s">
        <v>89</v>
      </c>
      <c r="AV1664" s="14" t="s">
        <v>89</v>
      </c>
      <c r="AW1664" s="14" t="s">
        <v>29</v>
      </c>
      <c r="AX1664" s="14" t="s">
        <v>74</v>
      </c>
      <c r="AY1664" s="193" t="s">
        <v>258</v>
      </c>
    </row>
    <row r="1665" spans="2:51" s="14" customFormat="1" ht="11.25">
      <c r="B1665" s="192"/>
      <c r="D1665" s="185" t="s">
        <v>266</v>
      </c>
      <c r="E1665" s="193" t="s">
        <v>1</v>
      </c>
      <c r="F1665" s="194" t="s">
        <v>716</v>
      </c>
      <c r="H1665" s="195">
        <v>-1.379</v>
      </c>
      <c r="I1665" s="196"/>
      <c r="L1665" s="192"/>
      <c r="M1665" s="197"/>
      <c r="N1665" s="198"/>
      <c r="O1665" s="198"/>
      <c r="P1665" s="198"/>
      <c r="Q1665" s="198"/>
      <c r="R1665" s="198"/>
      <c r="S1665" s="198"/>
      <c r="T1665" s="199"/>
      <c r="AT1665" s="193" t="s">
        <v>266</v>
      </c>
      <c r="AU1665" s="193" t="s">
        <v>89</v>
      </c>
      <c r="AV1665" s="14" t="s">
        <v>89</v>
      </c>
      <c r="AW1665" s="14" t="s">
        <v>29</v>
      </c>
      <c r="AX1665" s="14" t="s">
        <v>74</v>
      </c>
      <c r="AY1665" s="193" t="s">
        <v>258</v>
      </c>
    </row>
    <row r="1666" spans="2:51" s="13" customFormat="1" ht="11.25">
      <c r="B1666" s="184"/>
      <c r="D1666" s="185" t="s">
        <v>266</v>
      </c>
      <c r="E1666" s="186" t="s">
        <v>1</v>
      </c>
      <c r="F1666" s="187" t="s">
        <v>724</v>
      </c>
      <c r="H1666" s="186" t="s">
        <v>1</v>
      </c>
      <c r="I1666" s="188"/>
      <c r="L1666" s="184"/>
      <c r="M1666" s="189"/>
      <c r="N1666" s="190"/>
      <c r="O1666" s="190"/>
      <c r="P1666" s="190"/>
      <c r="Q1666" s="190"/>
      <c r="R1666" s="190"/>
      <c r="S1666" s="190"/>
      <c r="T1666" s="191"/>
      <c r="AT1666" s="186" t="s">
        <v>266</v>
      </c>
      <c r="AU1666" s="186" t="s">
        <v>89</v>
      </c>
      <c r="AV1666" s="13" t="s">
        <v>82</v>
      </c>
      <c r="AW1666" s="13" t="s">
        <v>29</v>
      </c>
      <c r="AX1666" s="13" t="s">
        <v>74</v>
      </c>
      <c r="AY1666" s="186" t="s">
        <v>258</v>
      </c>
    </row>
    <row r="1667" spans="2:51" s="14" customFormat="1" ht="11.25">
      <c r="B1667" s="192"/>
      <c r="D1667" s="185" t="s">
        <v>266</v>
      </c>
      <c r="E1667" s="193" t="s">
        <v>1</v>
      </c>
      <c r="F1667" s="194" t="s">
        <v>725</v>
      </c>
      <c r="H1667" s="195">
        <v>3.15</v>
      </c>
      <c r="I1667" s="196"/>
      <c r="L1667" s="192"/>
      <c r="M1667" s="197"/>
      <c r="N1667" s="198"/>
      <c r="O1667" s="198"/>
      <c r="P1667" s="198"/>
      <c r="Q1667" s="198"/>
      <c r="R1667" s="198"/>
      <c r="S1667" s="198"/>
      <c r="T1667" s="199"/>
      <c r="AT1667" s="193" t="s">
        <v>266</v>
      </c>
      <c r="AU1667" s="193" t="s">
        <v>89</v>
      </c>
      <c r="AV1667" s="14" t="s">
        <v>89</v>
      </c>
      <c r="AW1667" s="14" t="s">
        <v>29</v>
      </c>
      <c r="AX1667" s="14" t="s">
        <v>74</v>
      </c>
      <c r="AY1667" s="193" t="s">
        <v>258</v>
      </c>
    </row>
    <row r="1668" spans="2:51" s="13" customFormat="1" ht="11.25">
      <c r="B1668" s="184"/>
      <c r="D1668" s="185" t="s">
        <v>266</v>
      </c>
      <c r="E1668" s="186" t="s">
        <v>1</v>
      </c>
      <c r="F1668" s="187" t="s">
        <v>726</v>
      </c>
      <c r="H1668" s="186" t="s">
        <v>1</v>
      </c>
      <c r="I1668" s="188"/>
      <c r="L1668" s="184"/>
      <c r="M1668" s="189"/>
      <c r="N1668" s="190"/>
      <c r="O1668" s="190"/>
      <c r="P1668" s="190"/>
      <c r="Q1668" s="190"/>
      <c r="R1668" s="190"/>
      <c r="S1668" s="190"/>
      <c r="T1668" s="191"/>
      <c r="AT1668" s="186" t="s">
        <v>266</v>
      </c>
      <c r="AU1668" s="186" t="s">
        <v>89</v>
      </c>
      <c r="AV1668" s="13" t="s">
        <v>82</v>
      </c>
      <c r="AW1668" s="13" t="s">
        <v>29</v>
      </c>
      <c r="AX1668" s="13" t="s">
        <v>74</v>
      </c>
      <c r="AY1668" s="186" t="s">
        <v>258</v>
      </c>
    </row>
    <row r="1669" spans="2:51" s="14" customFormat="1" ht="11.25">
      <c r="B1669" s="192"/>
      <c r="D1669" s="185" t="s">
        <v>266</v>
      </c>
      <c r="E1669" s="193" t="s">
        <v>1</v>
      </c>
      <c r="F1669" s="194" t="s">
        <v>2444</v>
      </c>
      <c r="H1669" s="195">
        <v>14.52</v>
      </c>
      <c r="I1669" s="196"/>
      <c r="L1669" s="192"/>
      <c r="M1669" s="197"/>
      <c r="N1669" s="198"/>
      <c r="O1669" s="198"/>
      <c r="P1669" s="198"/>
      <c r="Q1669" s="198"/>
      <c r="R1669" s="198"/>
      <c r="S1669" s="198"/>
      <c r="T1669" s="199"/>
      <c r="AT1669" s="193" t="s">
        <v>266</v>
      </c>
      <c r="AU1669" s="193" t="s">
        <v>89</v>
      </c>
      <c r="AV1669" s="14" t="s">
        <v>89</v>
      </c>
      <c r="AW1669" s="14" t="s">
        <v>29</v>
      </c>
      <c r="AX1669" s="14" t="s">
        <v>74</v>
      </c>
      <c r="AY1669" s="193" t="s">
        <v>258</v>
      </c>
    </row>
    <row r="1670" spans="2:51" s="14" customFormat="1" ht="11.25">
      <c r="B1670" s="192"/>
      <c r="D1670" s="185" t="s">
        <v>266</v>
      </c>
      <c r="E1670" s="193" t="s">
        <v>1</v>
      </c>
      <c r="F1670" s="194" t="s">
        <v>728</v>
      </c>
      <c r="H1670" s="195">
        <v>1.276</v>
      </c>
      <c r="I1670" s="196"/>
      <c r="L1670" s="192"/>
      <c r="M1670" s="197"/>
      <c r="N1670" s="198"/>
      <c r="O1670" s="198"/>
      <c r="P1670" s="198"/>
      <c r="Q1670" s="198"/>
      <c r="R1670" s="198"/>
      <c r="S1670" s="198"/>
      <c r="T1670" s="199"/>
      <c r="AT1670" s="193" t="s">
        <v>266</v>
      </c>
      <c r="AU1670" s="193" t="s">
        <v>89</v>
      </c>
      <c r="AV1670" s="14" t="s">
        <v>89</v>
      </c>
      <c r="AW1670" s="14" t="s">
        <v>29</v>
      </c>
      <c r="AX1670" s="14" t="s">
        <v>74</v>
      </c>
      <c r="AY1670" s="193" t="s">
        <v>258</v>
      </c>
    </row>
    <row r="1671" spans="2:51" s="14" customFormat="1" ht="11.25">
      <c r="B1671" s="192"/>
      <c r="D1671" s="185" t="s">
        <v>266</v>
      </c>
      <c r="E1671" s="193" t="s">
        <v>1</v>
      </c>
      <c r="F1671" s="194" t="s">
        <v>830</v>
      </c>
      <c r="H1671" s="195">
        <v>-1.1819999999999999</v>
      </c>
      <c r="I1671" s="196"/>
      <c r="L1671" s="192"/>
      <c r="M1671" s="197"/>
      <c r="N1671" s="198"/>
      <c r="O1671" s="198"/>
      <c r="P1671" s="198"/>
      <c r="Q1671" s="198"/>
      <c r="R1671" s="198"/>
      <c r="S1671" s="198"/>
      <c r="T1671" s="199"/>
      <c r="AT1671" s="193" t="s">
        <v>266</v>
      </c>
      <c r="AU1671" s="193" t="s">
        <v>89</v>
      </c>
      <c r="AV1671" s="14" t="s">
        <v>89</v>
      </c>
      <c r="AW1671" s="14" t="s">
        <v>29</v>
      </c>
      <c r="AX1671" s="14" t="s">
        <v>74</v>
      </c>
      <c r="AY1671" s="193" t="s">
        <v>258</v>
      </c>
    </row>
    <row r="1672" spans="2:51" s="13" customFormat="1" ht="11.25">
      <c r="B1672" s="184"/>
      <c r="D1672" s="185" t="s">
        <v>266</v>
      </c>
      <c r="E1672" s="186" t="s">
        <v>1</v>
      </c>
      <c r="F1672" s="187" t="s">
        <v>729</v>
      </c>
      <c r="H1672" s="186" t="s">
        <v>1</v>
      </c>
      <c r="I1672" s="188"/>
      <c r="L1672" s="184"/>
      <c r="M1672" s="189"/>
      <c r="N1672" s="190"/>
      <c r="O1672" s="190"/>
      <c r="P1672" s="190"/>
      <c r="Q1672" s="190"/>
      <c r="R1672" s="190"/>
      <c r="S1672" s="190"/>
      <c r="T1672" s="191"/>
      <c r="AT1672" s="186" t="s">
        <v>266</v>
      </c>
      <c r="AU1672" s="186" t="s">
        <v>89</v>
      </c>
      <c r="AV1672" s="13" t="s">
        <v>82</v>
      </c>
      <c r="AW1672" s="13" t="s">
        <v>29</v>
      </c>
      <c r="AX1672" s="13" t="s">
        <v>74</v>
      </c>
      <c r="AY1672" s="186" t="s">
        <v>258</v>
      </c>
    </row>
    <row r="1673" spans="2:51" s="14" customFormat="1" ht="11.25">
      <c r="B1673" s="192"/>
      <c r="D1673" s="185" t="s">
        <v>266</v>
      </c>
      <c r="E1673" s="193" t="s">
        <v>1</v>
      </c>
      <c r="F1673" s="194" t="s">
        <v>2445</v>
      </c>
      <c r="H1673" s="195">
        <v>22.140999999999998</v>
      </c>
      <c r="I1673" s="196"/>
      <c r="L1673" s="192"/>
      <c r="M1673" s="197"/>
      <c r="N1673" s="198"/>
      <c r="O1673" s="198"/>
      <c r="P1673" s="198"/>
      <c r="Q1673" s="198"/>
      <c r="R1673" s="198"/>
      <c r="S1673" s="198"/>
      <c r="T1673" s="199"/>
      <c r="AT1673" s="193" t="s">
        <v>266</v>
      </c>
      <c r="AU1673" s="193" t="s">
        <v>89</v>
      </c>
      <c r="AV1673" s="14" t="s">
        <v>89</v>
      </c>
      <c r="AW1673" s="14" t="s">
        <v>29</v>
      </c>
      <c r="AX1673" s="14" t="s">
        <v>74</v>
      </c>
      <c r="AY1673" s="193" t="s">
        <v>258</v>
      </c>
    </row>
    <row r="1674" spans="2:51" s="14" customFormat="1" ht="11.25">
      <c r="B1674" s="192"/>
      <c r="D1674" s="185" t="s">
        <v>266</v>
      </c>
      <c r="E1674" s="193" t="s">
        <v>1</v>
      </c>
      <c r="F1674" s="194" t="s">
        <v>716</v>
      </c>
      <c r="H1674" s="195">
        <v>-1.379</v>
      </c>
      <c r="I1674" s="196"/>
      <c r="L1674" s="192"/>
      <c r="M1674" s="197"/>
      <c r="N1674" s="198"/>
      <c r="O1674" s="198"/>
      <c r="P1674" s="198"/>
      <c r="Q1674" s="198"/>
      <c r="R1674" s="198"/>
      <c r="S1674" s="198"/>
      <c r="T1674" s="199"/>
      <c r="AT1674" s="193" t="s">
        <v>266</v>
      </c>
      <c r="AU1674" s="193" t="s">
        <v>89</v>
      </c>
      <c r="AV1674" s="14" t="s">
        <v>89</v>
      </c>
      <c r="AW1674" s="14" t="s">
        <v>29</v>
      </c>
      <c r="AX1674" s="14" t="s">
        <v>74</v>
      </c>
      <c r="AY1674" s="193" t="s">
        <v>258</v>
      </c>
    </row>
    <row r="1675" spans="2:51" s="13" customFormat="1" ht="11.25">
      <c r="B1675" s="184"/>
      <c r="D1675" s="185" t="s">
        <v>266</v>
      </c>
      <c r="E1675" s="186" t="s">
        <v>1</v>
      </c>
      <c r="F1675" s="187" t="s">
        <v>733</v>
      </c>
      <c r="H1675" s="186" t="s">
        <v>1</v>
      </c>
      <c r="I1675" s="188"/>
      <c r="L1675" s="184"/>
      <c r="M1675" s="189"/>
      <c r="N1675" s="190"/>
      <c r="O1675" s="190"/>
      <c r="P1675" s="190"/>
      <c r="Q1675" s="190"/>
      <c r="R1675" s="190"/>
      <c r="S1675" s="190"/>
      <c r="T1675" s="191"/>
      <c r="AT1675" s="186" t="s">
        <v>266</v>
      </c>
      <c r="AU1675" s="186" t="s">
        <v>89</v>
      </c>
      <c r="AV1675" s="13" t="s">
        <v>82</v>
      </c>
      <c r="AW1675" s="13" t="s">
        <v>29</v>
      </c>
      <c r="AX1675" s="13" t="s">
        <v>74</v>
      </c>
      <c r="AY1675" s="186" t="s">
        <v>258</v>
      </c>
    </row>
    <row r="1676" spans="2:51" s="14" customFormat="1" ht="11.25">
      <c r="B1676" s="192"/>
      <c r="D1676" s="185" t="s">
        <v>266</v>
      </c>
      <c r="E1676" s="193" t="s">
        <v>1</v>
      </c>
      <c r="F1676" s="194" t="s">
        <v>2446</v>
      </c>
      <c r="H1676" s="195">
        <v>18.907</v>
      </c>
      <c r="I1676" s="196"/>
      <c r="L1676" s="192"/>
      <c r="M1676" s="197"/>
      <c r="N1676" s="198"/>
      <c r="O1676" s="198"/>
      <c r="P1676" s="198"/>
      <c r="Q1676" s="198"/>
      <c r="R1676" s="198"/>
      <c r="S1676" s="198"/>
      <c r="T1676" s="199"/>
      <c r="AT1676" s="193" t="s">
        <v>266</v>
      </c>
      <c r="AU1676" s="193" t="s">
        <v>89</v>
      </c>
      <c r="AV1676" s="14" t="s">
        <v>89</v>
      </c>
      <c r="AW1676" s="14" t="s">
        <v>29</v>
      </c>
      <c r="AX1676" s="14" t="s">
        <v>74</v>
      </c>
      <c r="AY1676" s="193" t="s">
        <v>258</v>
      </c>
    </row>
    <row r="1677" spans="2:51" s="14" customFormat="1" ht="11.25">
      <c r="B1677" s="192"/>
      <c r="D1677" s="185" t="s">
        <v>266</v>
      </c>
      <c r="E1677" s="193" t="s">
        <v>1</v>
      </c>
      <c r="F1677" s="194" t="s">
        <v>716</v>
      </c>
      <c r="H1677" s="195">
        <v>-1.379</v>
      </c>
      <c r="I1677" s="196"/>
      <c r="L1677" s="192"/>
      <c r="M1677" s="197"/>
      <c r="N1677" s="198"/>
      <c r="O1677" s="198"/>
      <c r="P1677" s="198"/>
      <c r="Q1677" s="198"/>
      <c r="R1677" s="198"/>
      <c r="S1677" s="198"/>
      <c r="T1677" s="199"/>
      <c r="AT1677" s="193" t="s">
        <v>266</v>
      </c>
      <c r="AU1677" s="193" t="s">
        <v>89</v>
      </c>
      <c r="AV1677" s="14" t="s">
        <v>89</v>
      </c>
      <c r="AW1677" s="14" t="s">
        <v>29</v>
      </c>
      <c r="AX1677" s="14" t="s">
        <v>74</v>
      </c>
      <c r="AY1677" s="193" t="s">
        <v>258</v>
      </c>
    </row>
    <row r="1678" spans="2:51" s="13" customFormat="1" ht="11.25">
      <c r="B1678" s="184"/>
      <c r="D1678" s="185" t="s">
        <v>266</v>
      </c>
      <c r="E1678" s="186" t="s">
        <v>1</v>
      </c>
      <c r="F1678" s="187" t="s">
        <v>735</v>
      </c>
      <c r="H1678" s="186" t="s">
        <v>1</v>
      </c>
      <c r="I1678" s="188"/>
      <c r="L1678" s="184"/>
      <c r="M1678" s="189"/>
      <c r="N1678" s="190"/>
      <c r="O1678" s="190"/>
      <c r="P1678" s="190"/>
      <c r="Q1678" s="190"/>
      <c r="R1678" s="190"/>
      <c r="S1678" s="190"/>
      <c r="T1678" s="191"/>
      <c r="AT1678" s="186" t="s">
        <v>266</v>
      </c>
      <c r="AU1678" s="186" t="s">
        <v>89</v>
      </c>
      <c r="AV1678" s="13" t="s">
        <v>82</v>
      </c>
      <c r="AW1678" s="13" t="s">
        <v>29</v>
      </c>
      <c r="AX1678" s="13" t="s">
        <v>74</v>
      </c>
      <c r="AY1678" s="186" t="s">
        <v>258</v>
      </c>
    </row>
    <row r="1679" spans="2:51" s="14" customFormat="1" ht="11.25">
      <c r="B1679" s="192"/>
      <c r="D1679" s="185" t="s">
        <v>266</v>
      </c>
      <c r="E1679" s="193" t="s">
        <v>1</v>
      </c>
      <c r="F1679" s="194" t="s">
        <v>2447</v>
      </c>
      <c r="H1679" s="195">
        <v>15.004</v>
      </c>
      <c r="I1679" s="196"/>
      <c r="L1679" s="192"/>
      <c r="M1679" s="197"/>
      <c r="N1679" s="198"/>
      <c r="O1679" s="198"/>
      <c r="P1679" s="198"/>
      <c r="Q1679" s="198"/>
      <c r="R1679" s="198"/>
      <c r="S1679" s="198"/>
      <c r="T1679" s="199"/>
      <c r="AT1679" s="193" t="s">
        <v>266</v>
      </c>
      <c r="AU1679" s="193" t="s">
        <v>89</v>
      </c>
      <c r="AV1679" s="14" t="s">
        <v>89</v>
      </c>
      <c r="AW1679" s="14" t="s">
        <v>29</v>
      </c>
      <c r="AX1679" s="14" t="s">
        <v>74</v>
      </c>
      <c r="AY1679" s="193" t="s">
        <v>258</v>
      </c>
    </row>
    <row r="1680" spans="2:51" s="14" customFormat="1" ht="11.25">
      <c r="B1680" s="192"/>
      <c r="D1680" s="185" t="s">
        <v>266</v>
      </c>
      <c r="E1680" s="193" t="s">
        <v>1</v>
      </c>
      <c r="F1680" s="194" t="s">
        <v>2441</v>
      </c>
      <c r="H1680" s="195">
        <v>-2.758</v>
      </c>
      <c r="I1680" s="196"/>
      <c r="L1680" s="192"/>
      <c r="M1680" s="197"/>
      <c r="N1680" s="198"/>
      <c r="O1680" s="198"/>
      <c r="P1680" s="198"/>
      <c r="Q1680" s="198"/>
      <c r="R1680" s="198"/>
      <c r="S1680" s="198"/>
      <c r="T1680" s="199"/>
      <c r="AT1680" s="193" t="s">
        <v>266</v>
      </c>
      <c r="AU1680" s="193" t="s">
        <v>89</v>
      </c>
      <c r="AV1680" s="14" t="s">
        <v>89</v>
      </c>
      <c r="AW1680" s="14" t="s">
        <v>29</v>
      </c>
      <c r="AX1680" s="14" t="s">
        <v>74</v>
      </c>
      <c r="AY1680" s="193" t="s">
        <v>258</v>
      </c>
    </row>
    <row r="1681" spans="1:65" s="13" customFormat="1" ht="11.25">
      <c r="B1681" s="184"/>
      <c r="D1681" s="185" t="s">
        <v>266</v>
      </c>
      <c r="E1681" s="186" t="s">
        <v>1</v>
      </c>
      <c r="F1681" s="187" t="s">
        <v>737</v>
      </c>
      <c r="H1681" s="186" t="s">
        <v>1</v>
      </c>
      <c r="I1681" s="188"/>
      <c r="L1681" s="184"/>
      <c r="M1681" s="189"/>
      <c r="N1681" s="190"/>
      <c r="O1681" s="190"/>
      <c r="P1681" s="190"/>
      <c r="Q1681" s="190"/>
      <c r="R1681" s="190"/>
      <c r="S1681" s="190"/>
      <c r="T1681" s="191"/>
      <c r="AT1681" s="186" t="s">
        <v>266</v>
      </c>
      <c r="AU1681" s="186" t="s">
        <v>89</v>
      </c>
      <c r="AV1681" s="13" t="s">
        <v>82</v>
      </c>
      <c r="AW1681" s="13" t="s">
        <v>29</v>
      </c>
      <c r="AX1681" s="13" t="s">
        <v>74</v>
      </c>
      <c r="AY1681" s="186" t="s">
        <v>258</v>
      </c>
    </row>
    <row r="1682" spans="1:65" s="14" customFormat="1" ht="11.25">
      <c r="B1682" s="192"/>
      <c r="D1682" s="185" t="s">
        <v>266</v>
      </c>
      <c r="E1682" s="193" t="s">
        <v>1</v>
      </c>
      <c r="F1682" s="194" t="s">
        <v>2448</v>
      </c>
      <c r="H1682" s="195">
        <v>3.15</v>
      </c>
      <c r="I1682" s="196"/>
      <c r="L1682" s="192"/>
      <c r="M1682" s="197"/>
      <c r="N1682" s="198"/>
      <c r="O1682" s="198"/>
      <c r="P1682" s="198"/>
      <c r="Q1682" s="198"/>
      <c r="R1682" s="198"/>
      <c r="S1682" s="198"/>
      <c r="T1682" s="199"/>
      <c r="AT1682" s="193" t="s">
        <v>266</v>
      </c>
      <c r="AU1682" s="193" t="s">
        <v>89</v>
      </c>
      <c r="AV1682" s="14" t="s">
        <v>89</v>
      </c>
      <c r="AW1682" s="14" t="s">
        <v>29</v>
      </c>
      <c r="AX1682" s="14" t="s">
        <v>74</v>
      </c>
      <c r="AY1682" s="193" t="s">
        <v>258</v>
      </c>
    </row>
    <row r="1683" spans="1:65" s="13" customFormat="1" ht="11.25">
      <c r="B1683" s="184"/>
      <c r="D1683" s="185" t="s">
        <v>266</v>
      </c>
      <c r="E1683" s="186" t="s">
        <v>1</v>
      </c>
      <c r="F1683" s="187" t="s">
        <v>739</v>
      </c>
      <c r="H1683" s="186" t="s">
        <v>1</v>
      </c>
      <c r="I1683" s="188"/>
      <c r="L1683" s="184"/>
      <c r="M1683" s="189"/>
      <c r="N1683" s="190"/>
      <c r="O1683" s="190"/>
      <c r="P1683" s="190"/>
      <c r="Q1683" s="190"/>
      <c r="R1683" s="190"/>
      <c r="S1683" s="190"/>
      <c r="T1683" s="191"/>
      <c r="AT1683" s="186" t="s">
        <v>266</v>
      </c>
      <c r="AU1683" s="186" t="s">
        <v>89</v>
      </c>
      <c r="AV1683" s="13" t="s">
        <v>82</v>
      </c>
      <c r="AW1683" s="13" t="s">
        <v>29</v>
      </c>
      <c r="AX1683" s="13" t="s">
        <v>74</v>
      </c>
      <c r="AY1683" s="186" t="s">
        <v>258</v>
      </c>
    </row>
    <row r="1684" spans="1:65" s="14" customFormat="1" ht="11.25">
      <c r="B1684" s="192"/>
      <c r="D1684" s="185" t="s">
        <v>266</v>
      </c>
      <c r="E1684" s="193" t="s">
        <v>1</v>
      </c>
      <c r="F1684" s="194" t="s">
        <v>2449</v>
      </c>
      <c r="H1684" s="195">
        <v>13.353999999999999</v>
      </c>
      <c r="I1684" s="196"/>
      <c r="L1684" s="192"/>
      <c r="M1684" s="197"/>
      <c r="N1684" s="198"/>
      <c r="O1684" s="198"/>
      <c r="P1684" s="198"/>
      <c r="Q1684" s="198"/>
      <c r="R1684" s="198"/>
      <c r="S1684" s="198"/>
      <c r="T1684" s="199"/>
      <c r="AT1684" s="193" t="s">
        <v>266</v>
      </c>
      <c r="AU1684" s="193" t="s">
        <v>89</v>
      </c>
      <c r="AV1684" s="14" t="s">
        <v>89</v>
      </c>
      <c r="AW1684" s="14" t="s">
        <v>29</v>
      </c>
      <c r="AX1684" s="14" t="s">
        <v>74</v>
      </c>
      <c r="AY1684" s="193" t="s">
        <v>258</v>
      </c>
    </row>
    <row r="1685" spans="1:65" s="14" customFormat="1" ht="11.25">
      <c r="B1685" s="192"/>
      <c r="D1685" s="185" t="s">
        <v>266</v>
      </c>
      <c r="E1685" s="193" t="s">
        <v>1</v>
      </c>
      <c r="F1685" s="194" t="s">
        <v>741</v>
      </c>
      <c r="H1685" s="195">
        <v>-2.3639999999999999</v>
      </c>
      <c r="I1685" s="196"/>
      <c r="L1685" s="192"/>
      <c r="M1685" s="197"/>
      <c r="N1685" s="198"/>
      <c r="O1685" s="198"/>
      <c r="P1685" s="198"/>
      <c r="Q1685" s="198"/>
      <c r="R1685" s="198"/>
      <c r="S1685" s="198"/>
      <c r="T1685" s="199"/>
      <c r="AT1685" s="193" t="s">
        <v>266</v>
      </c>
      <c r="AU1685" s="193" t="s">
        <v>89</v>
      </c>
      <c r="AV1685" s="14" t="s">
        <v>89</v>
      </c>
      <c r="AW1685" s="14" t="s">
        <v>29</v>
      </c>
      <c r="AX1685" s="14" t="s">
        <v>74</v>
      </c>
      <c r="AY1685" s="193" t="s">
        <v>258</v>
      </c>
    </row>
    <row r="1686" spans="1:65" s="13" customFormat="1" ht="11.25">
      <c r="B1686" s="184"/>
      <c r="D1686" s="185" t="s">
        <v>266</v>
      </c>
      <c r="E1686" s="186" t="s">
        <v>1</v>
      </c>
      <c r="F1686" s="187" t="s">
        <v>742</v>
      </c>
      <c r="H1686" s="186" t="s">
        <v>1</v>
      </c>
      <c r="I1686" s="188"/>
      <c r="L1686" s="184"/>
      <c r="M1686" s="189"/>
      <c r="N1686" s="190"/>
      <c r="O1686" s="190"/>
      <c r="P1686" s="190"/>
      <c r="Q1686" s="190"/>
      <c r="R1686" s="190"/>
      <c r="S1686" s="190"/>
      <c r="T1686" s="191"/>
      <c r="AT1686" s="186" t="s">
        <v>266</v>
      </c>
      <c r="AU1686" s="186" t="s">
        <v>89</v>
      </c>
      <c r="AV1686" s="13" t="s">
        <v>82</v>
      </c>
      <c r="AW1686" s="13" t="s">
        <v>29</v>
      </c>
      <c r="AX1686" s="13" t="s">
        <v>74</v>
      </c>
      <c r="AY1686" s="186" t="s">
        <v>258</v>
      </c>
    </row>
    <row r="1687" spans="1:65" s="14" customFormat="1" ht="11.25">
      <c r="B1687" s="192"/>
      <c r="D1687" s="185" t="s">
        <v>266</v>
      </c>
      <c r="E1687" s="193" t="s">
        <v>1</v>
      </c>
      <c r="F1687" s="194" t="s">
        <v>2450</v>
      </c>
      <c r="H1687" s="195">
        <v>14.564</v>
      </c>
      <c r="I1687" s="196"/>
      <c r="L1687" s="192"/>
      <c r="M1687" s="197"/>
      <c r="N1687" s="198"/>
      <c r="O1687" s="198"/>
      <c r="P1687" s="198"/>
      <c r="Q1687" s="198"/>
      <c r="R1687" s="198"/>
      <c r="S1687" s="198"/>
      <c r="T1687" s="199"/>
      <c r="AT1687" s="193" t="s">
        <v>266</v>
      </c>
      <c r="AU1687" s="193" t="s">
        <v>89</v>
      </c>
      <c r="AV1687" s="14" t="s">
        <v>89</v>
      </c>
      <c r="AW1687" s="14" t="s">
        <v>29</v>
      </c>
      <c r="AX1687" s="14" t="s">
        <v>74</v>
      </c>
      <c r="AY1687" s="193" t="s">
        <v>258</v>
      </c>
    </row>
    <row r="1688" spans="1:65" s="14" customFormat="1" ht="11.25">
      <c r="B1688" s="192"/>
      <c r="D1688" s="185" t="s">
        <v>266</v>
      </c>
      <c r="E1688" s="193" t="s">
        <v>1</v>
      </c>
      <c r="F1688" s="194" t="s">
        <v>830</v>
      </c>
      <c r="H1688" s="195">
        <v>-1.1819999999999999</v>
      </c>
      <c r="I1688" s="196"/>
      <c r="L1688" s="192"/>
      <c r="M1688" s="197"/>
      <c r="N1688" s="198"/>
      <c r="O1688" s="198"/>
      <c r="P1688" s="198"/>
      <c r="Q1688" s="198"/>
      <c r="R1688" s="198"/>
      <c r="S1688" s="198"/>
      <c r="T1688" s="199"/>
      <c r="AT1688" s="193" t="s">
        <v>266</v>
      </c>
      <c r="AU1688" s="193" t="s">
        <v>89</v>
      </c>
      <c r="AV1688" s="14" t="s">
        <v>89</v>
      </c>
      <c r="AW1688" s="14" t="s">
        <v>29</v>
      </c>
      <c r="AX1688" s="14" t="s">
        <v>74</v>
      </c>
      <c r="AY1688" s="193" t="s">
        <v>258</v>
      </c>
    </row>
    <row r="1689" spans="1:65" s="15" customFormat="1" ht="11.25">
      <c r="B1689" s="200"/>
      <c r="D1689" s="185" t="s">
        <v>266</v>
      </c>
      <c r="E1689" s="201" t="s">
        <v>184</v>
      </c>
      <c r="F1689" s="202" t="s">
        <v>280</v>
      </c>
      <c r="H1689" s="203">
        <v>174.453</v>
      </c>
      <c r="I1689" s="204"/>
      <c r="L1689" s="200"/>
      <c r="M1689" s="205"/>
      <c r="N1689" s="206"/>
      <c r="O1689" s="206"/>
      <c r="P1689" s="206"/>
      <c r="Q1689" s="206"/>
      <c r="R1689" s="206"/>
      <c r="S1689" s="206"/>
      <c r="T1689" s="207"/>
      <c r="AT1689" s="201" t="s">
        <v>266</v>
      </c>
      <c r="AU1689" s="201" t="s">
        <v>89</v>
      </c>
      <c r="AV1689" s="15" t="s">
        <v>264</v>
      </c>
      <c r="AW1689" s="15" t="s">
        <v>29</v>
      </c>
      <c r="AX1689" s="15" t="s">
        <v>82</v>
      </c>
      <c r="AY1689" s="201" t="s">
        <v>258</v>
      </c>
    </row>
    <row r="1690" spans="1:65" s="2" customFormat="1" ht="24" customHeight="1">
      <c r="A1690" s="33"/>
      <c r="B1690" s="169"/>
      <c r="C1690" s="170" t="s">
        <v>2451</v>
      </c>
      <c r="D1690" s="170" t="s">
        <v>260</v>
      </c>
      <c r="E1690" s="171" t="s">
        <v>2452</v>
      </c>
      <c r="F1690" s="172" t="s">
        <v>2453</v>
      </c>
      <c r="G1690" s="173" t="s">
        <v>528</v>
      </c>
      <c r="H1690" s="174">
        <v>0.245</v>
      </c>
      <c r="I1690" s="175"/>
      <c r="J1690" s="174">
        <f>ROUND(I1690*H1690,3)</f>
        <v>0</v>
      </c>
      <c r="K1690" s="176"/>
      <c r="L1690" s="34"/>
      <c r="M1690" s="177" t="s">
        <v>1</v>
      </c>
      <c r="N1690" s="178" t="s">
        <v>40</v>
      </c>
      <c r="O1690" s="59"/>
      <c r="P1690" s="179">
        <f>O1690*H1690</f>
        <v>0</v>
      </c>
      <c r="Q1690" s="179">
        <v>1.0200000000000001E-3</v>
      </c>
      <c r="R1690" s="179">
        <f>Q1690*H1690</f>
        <v>2.499E-4</v>
      </c>
      <c r="S1690" s="179">
        <v>0</v>
      </c>
      <c r="T1690" s="180">
        <f>S1690*H1690</f>
        <v>0</v>
      </c>
      <c r="U1690" s="33"/>
      <c r="V1690" s="33"/>
      <c r="W1690" s="33"/>
      <c r="X1690" s="33"/>
      <c r="Y1690" s="33"/>
      <c r="Z1690" s="33"/>
      <c r="AA1690" s="33"/>
      <c r="AB1690" s="33"/>
      <c r="AC1690" s="33"/>
      <c r="AD1690" s="33"/>
      <c r="AE1690" s="33"/>
      <c r="AR1690" s="181" t="s">
        <v>351</v>
      </c>
      <c r="AT1690" s="181" t="s">
        <v>260</v>
      </c>
      <c r="AU1690" s="181" t="s">
        <v>89</v>
      </c>
      <c r="AY1690" s="18" t="s">
        <v>258</v>
      </c>
      <c r="BE1690" s="182">
        <f>IF(N1690="základná",J1690,0)</f>
        <v>0</v>
      </c>
      <c r="BF1690" s="182">
        <f>IF(N1690="znížená",J1690,0)</f>
        <v>0</v>
      </c>
      <c r="BG1690" s="182">
        <f>IF(N1690="zákl. prenesená",J1690,0)</f>
        <v>0</v>
      </c>
      <c r="BH1690" s="182">
        <f>IF(N1690="zníž. prenesená",J1690,0)</f>
        <v>0</v>
      </c>
      <c r="BI1690" s="182">
        <f>IF(N1690="nulová",J1690,0)</f>
        <v>0</v>
      </c>
      <c r="BJ1690" s="18" t="s">
        <v>89</v>
      </c>
      <c r="BK1690" s="183">
        <f>ROUND(I1690*H1690,3)</f>
        <v>0</v>
      </c>
      <c r="BL1690" s="18" t="s">
        <v>351</v>
      </c>
      <c r="BM1690" s="181" t="s">
        <v>2454</v>
      </c>
    </row>
    <row r="1691" spans="1:65" s="14" customFormat="1" ht="11.25">
      <c r="B1691" s="192"/>
      <c r="D1691" s="185" t="s">
        <v>266</v>
      </c>
      <c r="E1691" s="193" t="s">
        <v>1</v>
      </c>
      <c r="F1691" s="194" t="s">
        <v>2455</v>
      </c>
      <c r="H1691" s="195">
        <v>0.245</v>
      </c>
      <c r="I1691" s="196"/>
      <c r="L1691" s="192"/>
      <c r="M1691" s="197"/>
      <c r="N1691" s="198"/>
      <c r="O1691" s="198"/>
      <c r="P1691" s="198"/>
      <c r="Q1691" s="198"/>
      <c r="R1691" s="198"/>
      <c r="S1691" s="198"/>
      <c r="T1691" s="199"/>
      <c r="AT1691" s="193" t="s">
        <v>266</v>
      </c>
      <c r="AU1691" s="193" t="s">
        <v>89</v>
      </c>
      <c r="AV1691" s="14" t="s">
        <v>89</v>
      </c>
      <c r="AW1691" s="14" t="s">
        <v>29</v>
      </c>
      <c r="AX1691" s="14" t="s">
        <v>74</v>
      </c>
      <c r="AY1691" s="193" t="s">
        <v>258</v>
      </c>
    </row>
    <row r="1692" spans="1:65" s="15" customFormat="1" ht="11.25">
      <c r="B1692" s="200"/>
      <c r="D1692" s="185" t="s">
        <v>266</v>
      </c>
      <c r="E1692" s="201" t="s">
        <v>200</v>
      </c>
      <c r="F1692" s="202" t="s">
        <v>280</v>
      </c>
      <c r="H1692" s="203">
        <v>0.245</v>
      </c>
      <c r="I1692" s="204"/>
      <c r="L1692" s="200"/>
      <c r="M1692" s="205"/>
      <c r="N1692" s="206"/>
      <c r="O1692" s="206"/>
      <c r="P1692" s="206"/>
      <c r="Q1692" s="206"/>
      <c r="R1692" s="206"/>
      <c r="S1692" s="206"/>
      <c r="T1692" s="207"/>
      <c r="AT1692" s="201" t="s">
        <v>266</v>
      </c>
      <c r="AU1692" s="201" t="s">
        <v>89</v>
      </c>
      <c r="AV1692" s="15" t="s">
        <v>264</v>
      </c>
      <c r="AW1692" s="15" t="s">
        <v>29</v>
      </c>
      <c r="AX1692" s="15" t="s">
        <v>82</v>
      </c>
      <c r="AY1692" s="201" t="s">
        <v>258</v>
      </c>
    </row>
    <row r="1693" spans="1:65" s="2" customFormat="1" ht="16.5" customHeight="1">
      <c r="A1693" s="33"/>
      <c r="B1693" s="169"/>
      <c r="C1693" s="208" t="s">
        <v>2456</v>
      </c>
      <c r="D1693" s="208" t="s">
        <v>394</v>
      </c>
      <c r="E1693" s="209" t="s">
        <v>2457</v>
      </c>
      <c r="F1693" s="210" t="s">
        <v>2458</v>
      </c>
      <c r="G1693" s="211" t="s">
        <v>263</v>
      </c>
      <c r="H1693" s="212">
        <v>178.19200000000001</v>
      </c>
      <c r="I1693" s="213"/>
      <c r="J1693" s="212">
        <f>ROUND(I1693*H1693,3)</f>
        <v>0</v>
      </c>
      <c r="K1693" s="214"/>
      <c r="L1693" s="215"/>
      <c r="M1693" s="216" t="s">
        <v>1</v>
      </c>
      <c r="N1693" s="217" t="s">
        <v>40</v>
      </c>
      <c r="O1693" s="59"/>
      <c r="P1693" s="179">
        <f>O1693*H1693</f>
        <v>0</v>
      </c>
      <c r="Q1693" s="179">
        <v>2.1000000000000001E-2</v>
      </c>
      <c r="R1693" s="179">
        <f>Q1693*H1693</f>
        <v>3.7420320000000005</v>
      </c>
      <c r="S1693" s="179">
        <v>0</v>
      </c>
      <c r="T1693" s="180">
        <f>S1693*H1693</f>
        <v>0</v>
      </c>
      <c r="U1693" s="33"/>
      <c r="V1693" s="33"/>
      <c r="W1693" s="33"/>
      <c r="X1693" s="33"/>
      <c r="Y1693" s="33"/>
      <c r="Z1693" s="33"/>
      <c r="AA1693" s="33"/>
      <c r="AB1693" s="33"/>
      <c r="AC1693" s="33"/>
      <c r="AD1693" s="33"/>
      <c r="AE1693" s="33"/>
      <c r="AR1693" s="181" t="s">
        <v>445</v>
      </c>
      <c r="AT1693" s="181" t="s">
        <v>394</v>
      </c>
      <c r="AU1693" s="181" t="s">
        <v>89</v>
      </c>
      <c r="AY1693" s="18" t="s">
        <v>258</v>
      </c>
      <c r="BE1693" s="182">
        <f>IF(N1693="základná",J1693,0)</f>
        <v>0</v>
      </c>
      <c r="BF1693" s="182">
        <f>IF(N1693="znížená",J1693,0)</f>
        <v>0</v>
      </c>
      <c r="BG1693" s="182">
        <f>IF(N1693="zákl. prenesená",J1693,0)</f>
        <v>0</v>
      </c>
      <c r="BH1693" s="182">
        <f>IF(N1693="zníž. prenesená",J1693,0)</f>
        <v>0</v>
      </c>
      <c r="BI1693" s="182">
        <f>IF(N1693="nulová",J1693,0)</f>
        <v>0</v>
      </c>
      <c r="BJ1693" s="18" t="s">
        <v>89</v>
      </c>
      <c r="BK1693" s="183">
        <f>ROUND(I1693*H1693,3)</f>
        <v>0</v>
      </c>
      <c r="BL1693" s="18" t="s">
        <v>351</v>
      </c>
      <c r="BM1693" s="181" t="s">
        <v>2459</v>
      </c>
    </row>
    <row r="1694" spans="1:65" s="14" customFormat="1" ht="11.25">
      <c r="B1694" s="192"/>
      <c r="D1694" s="185" t="s">
        <v>266</v>
      </c>
      <c r="E1694" s="193" t="s">
        <v>1</v>
      </c>
      <c r="F1694" s="194" t="s">
        <v>2460</v>
      </c>
      <c r="H1694" s="195">
        <v>177.94200000000001</v>
      </c>
      <c r="I1694" s="196"/>
      <c r="L1694" s="192"/>
      <c r="M1694" s="197"/>
      <c r="N1694" s="198"/>
      <c r="O1694" s="198"/>
      <c r="P1694" s="198"/>
      <c r="Q1694" s="198"/>
      <c r="R1694" s="198"/>
      <c r="S1694" s="198"/>
      <c r="T1694" s="199"/>
      <c r="AT1694" s="193" t="s">
        <v>266</v>
      </c>
      <c r="AU1694" s="193" t="s">
        <v>89</v>
      </c>
      <c r="AV1694" s="14" t="s">
        <v>89</v>
      </c>
      <c r="AW1694" s="14" t="s">
        <v>29</v>
      </c>
      <c r="AX1694" s="14" t="s">
        <v>74</v>
      </c>
      <c r="AY1694" s="193" t="s">
        <v>258</v>
      </c>
    </row>
    <row r="1695" spans="1:65" s="14" customFormat="1" ht="11.25">
      <c r="B1695" s="192"/>
      <c r="D1695" s="185" t="s">
        <v>266</v>
      </c>
      <c r="E1695" s="193" t="s">
        <v>1</v>
      </c>
      <c r="F1695" s="194" t="s">
        <v>2461</v>
      </c>
      <c r="H1695" s="195">
        <v>0.25</v>
      </c>
      <c r="I1695" s="196"/>
      <c r="L1695" s="192"/>
      <c r="M1695" s="197"/>
      <c r="N1695" s="198"/>
      <c r="O1695" s="198"/>
      <c r="P1695" s="198"/>
      <c r="Q1695" s="198"/>
      <c r="R1695" s="198"/>
      <c r="S1695" s="198"/>
      <c r="T1695" s="199"/>
      <c r="AT1695" s="193" t="s">
        <v>266</v>
      </c>
      <c r="AU1695" s="193" t="s">
        <v>89</v>
      </c>
      <c r="AV1695" s="14" t="s">
        <v>89</v>
      </c>
      <c r="AW1695" s="14" t="s">
        <v>29</v>
      </c>
      <c r="AX1695" s="14" t="s">
        <v>74</v>
      </c>
      <c r="AY1695" s="193" t="s">
        <v>258</v>
      </c>
    </row>
    <row r="1696" spans="1:65" s="15" customFormat="1" ht="11.25">
      <c r="B1696" s="200"/>
      <c r="D1696" s="185" t="s">
        <v>266</v>
      </c>
      <c r="E1696" s="201" t="s">
        <v>1</v>
      </c>
      <c r="F1696" s="202" t="s">
        <v>280</v>
      </c>
      <c r="H1696" s="203">
        <v>178.19200000000001</v>
      </c>
      <c r="I1696" s="204"/>
      <c r="L1696" s="200"/>
      <c r="M1696" s="205"/>
      <c r="N1696" s="206"/>
      <c r="O1696" s="206"/>
      <c r="P1696" s="206"/>
      <c r="Q1696" s="206"/>
      <c r="R1696" s="206"/>
      <c r="S1696" s="206"/>
      <c r="T1696" s="207"/>
      <c r="AT1696" s="201" t="s">
        <v>266</v>
      </c>
      <c r="AU1696" s="201" t="s">
        <v>89</v>
      </c>
      <c r="AV1696" s="15" t="s">
        <v>264</v>
      </c>
      <c r="AW1696" s="15" t="s">
        <v>29</v>
      </c>
      <c r="AX1696" s="15" t="s">
        <v>82</v>
      </c>
      <c r="AY1696" s="201" t="s">
        <v>258</v>
      </c>
    </row>
    <row r="1697" spans="1:65" s="2" customFormat="1" ht="24" customHeight="1">
      <c r="A1697" s="33"/>
      <c r="B1697" s="169"/>
      <c r="C1697" s="170" t="s">
        <v>2462</v>
      </c>
      <c r="D1697" s="170" t="s">
        <v>260</v>
      </c>
      <c r="E1697" s="171" t="s">
        <v>2463</v>
      </c>
      <c r="F1697" s="172" t="s">
        <v>2464</v>
      </c>
      <c r="G1697" s="173" t="s">
        <v>263</v>
      </c>
      <c r="H1697" s="174">
        <v>174.453</v>
      </c>
      <c r="I1697" s="175"/>
      <c r="J1697" s="174">
        <f>ROUND(I1697*H1697,3)</f>
        <v>0</v>
      </c>
      <c r="K1697" s="176"/>
      <c r="L1697" s="34"/>
      <c r="M1697" s="177" t="s">
        <v>1</v>
      </c>
      <c r="N1697" s="178" t="s">
        <v>40</v>
      </c>
      <c r="O1697" s="59"/>
      <c r="P1697" s="179">
        <f>O1697*H1697</f>
        <v>0</v>
      </c>
      <c r="Q1697" s="179">
        <v>5.0000000000000001E-4</v>
      </c>
      <c r="R1697" s="179">
        <f>Q1697*H1697</f>
        <v>8.7226499999999998E-2</v>
      </c>
      <c r="S1697" s="179">
        <v>0</v>
      </c>
      <c r="T1697" s="180">
        <f>S1697*H1697</f>
        <v>0</v>
      </c>
      <c r="U1697" s="33"/>
      <c r="V1697" s="33"/>
      <c r="W1697" s="33"/>
      <c r="X1697" s="33"/>
      <c r="Y1697" s="33"/>
      <c r="Z1697" s="33"/>
      <c r="AA1697" s="33"/>
      <c r="AB1697" s="33"/>
      <c r="AC1697" s="33"/>
      <c r="AD1697" s="33"/>
      <c r="AE1697" s="33"/>
      <c r="AR1697" s="181" t="s">
        <v>351</v>
      </c>
      <c r="AT1697" s="181" t="s">
        <v>260</v>
      </c>
      <c r="AU1697" s="181" t="s">
        <v>89</v>
      </c>
      <c r="AY1697" s="18" t="s">
        <v>258</v>
      </c>
      <c r="BE1697" s="182">
        <f>IF(N1697="základná",J1697,0)</f>
        <v>0</v>
      </c>
      <c r="BF1697" s="182">
        <f>IF(N1697="znížená",J1697,0)</f>
        <v>0</v>
      </c>
      <c r="BG1697" s="182">
        <f>IF(N1697="zákl. prenesená",J1697,0)</f>
        <v>0</v>
      </c>
      <c r="BH1697" s="182">
        <f>IF(N1697="zníž. prenesená",J1697,0)</f>
        <v>0</v>
      </c>
      <c r="BI1697" s="182">
        <f>IF(N1697="nulová",J1697,0)</f>
        <v>0</v>
      </c>
      <c r="BJ1697" s="18" t="s">
        <v>89</v>
      </c>
      <c r="BK1697" s="183">
        <f>ROUND(I1697*H1697,3)</f>
        <v>0</v>
      </c>
      <c r="BL1697" s="18" t="s">
        <v>351</v>
      </c>
      <c r="BM1697" s="181" t="s">
        <v>2465</v>
      </c>
    </row>
    <row r="1698" spans="1:65" s="14" customFormat="1" ht="11.25">
      <c r="B1698" s="192"/>
      <c r="D1698" s="185" t="s">
        <v>266</v>
      </c>
      <c r="E1698" s="193" t="s">
        <v>1</v>
      </c>
      <c r="F1698" s="194" t="s">
        <v>184</v>
      </c>
      <c r="H1698" s="195">
        <v>174.453</v>
      </c>
      <c r="I1698" s="196"/>
      <c r="L1698" s="192"/>
      <c r="M1698" s="197"/>
      <c r="N1698" s="198"/>
      <c r="O1698" s="198"/>
      <c r="P1698" s="198"/>
      <c r="Q1698" s="198"/>
      <c r="R1698" s="198"/>
      <c r="S1698" s="198"/>
      <c r="T1698" s="199"/>
      <c r="AT1698" s="193" t="s">
        <v>266</v>
      </c>
      <c r="AU1698" s="193" t="s">
        <v>89</v>
      </c>
      <c r="AV1698" s="14" t="s">
        <v>89</v>
      </c>
      <c r="AW1698" s="14" t="s">
        <v>29</v>
      </c>
      <c r="AX1698" s="14" t="s">
        <v>82</v>
      </c>
      <c r="AY1698" s="193" t="s">
        <v>258</v>
      </c>
    </row>
    <row r="1699" spans="1:65" s="2" customFormat="1" ht="24" customHeight="1">
      <c r="A1699" s="33"/>
      <c r="B1699" s="169"/>
      <c r="C1699" s="170" t="s">
        <v>2466</v>
      </c>
      <c r="D1699" s="170" t="s">
        <v>260</v>
      </c>
      <c r="E1699" s="171" t="s">
        <v>2467</v>
      </c>
      <c r="F1699" s="172" t="s">
        <v>2468</v>
      </c>
      <c r="G1699" s="173" t="s">
        <v>1511</v>
      </c>
      <c r="H1699" s="175"/>
      <c r="I1699" s="175"/>
      <c r="J1699" s="174">
        <f>ROUND(I1699*H1699,3)</f>
        <v>0</v>
      </c>
      <c r="K1699" s="176"/>
      <c r="L1699" s="34"/>
      <c r="M1699" s="177" t="s">
        <v>1</v>
      </c>
      <c r="N1699" s="178" t="s">
        <v>40</v>
      </c>
      <c r="O1699" s="59"/>
      <c r="P1699" s="179">
        <f>O1699*H1699</f>
        <v>0</v>
      </c>
      <c r="Q1699" s="179">
        <v>0</v>
      </c>
      <c r="R1699" s="179">
        <f>Q1699*H1699</f>
        <v>0</v>
      </c>
      <c r="S1699" s="179">
        <v>0</v>
      </c>
      <c r="T1699" s="180">
        <f>S1699*H1699</f>
        <v>0</v>
      </c>
      <c r="U1699" s="33"/>
      <c r="V1699" s="33"/>
      <c r="W1699" s="33"/>
      <c r="X1699" s="33"/>
      <c r="Y1699" s="33"/>
      <c r="Z1699" s="33"/>
      <c r="AA1699" s="33"/>
      <c r="AB1699" s="33"/>
      <c r="AC1699" s="33"/>
      <c r="AD1699" s="33"/>
      <c r="AE1699" s="33"/>
      <c r="AR1699" s="181" t="s">
        <v>351</v>
      </c>
      <c r="AT1699" s="181" t="s">
        <v>260</v>
      </c>
      <c r="AU1699" s="181" t="s">
        <v>89</v>
      </c>
      <c r="AY1699" s="18" t="s">
        <v>258</v>
      </c>
      <c r="BE1699" s="182">
        <f>IF(N1699="základná",J1699,0)</f>
        <v>0</v>
      </c>
      <c r="BF1699" s="182">
        <f>IF(N1699="znížená",J1699,0)</f>
        <v>0</v>
      </c>
      <c r="BG1699" s="182">
        <f>IF(N1699="zákl. prenesená",J1699,0)</f>
        <v>0</v>
      </c>
      <c r="BH1699" s="182">
        <f>IF(N1699="zníž. prenesená",J1699,0)</f>
        <v>0</v>
      </c>
      <c r="BI1699" s="182">
        <f>IF(N1699="nulová",J1699,0)</f>
        <v>0</v>
      </c>
      <c r="BJ1699" s="18" t="s">
        <v>89</v>
      </c>
      <c r="BK1699" s="183">
        <f>ROUND(I1699*H1699,3)</f>
        <v>0</v>
      </c>
      <c r="BL1699" s="18" t="s">
        <v>351</v>
      </c>
      <c r="BM1699" s="181" t="s">
        <v>2469</v>
      </c>
    </row>
    <row r="1700" spans="1:65" s="12" customFormat="1" ht="22.9" customHeight="1">
      <c r="B1700" s="156"/>
      <c r="D1700" s="157" t="s">
        <v>73</v>
      </c>
      <c r="E1700" s="167" t="s">
        <v>2470</v>
      </c>
      <c r="F1700" s="167" t="s">
        <v>2471</v>
      </c>
      <c r="I1700" s="159"/>
      <c r="J1700" s="168">
        <f>BK1700</f>
        <v>0</v>
      </c>
      <c r="L1700" s="156"/>
      <c r="M1700" s="161"/>
      <c r="N1700" s="162"/>
      <c r="O1700" s="162"/>
      <c r="P1700" s="163">
        <f>SUM(P1701:P1774)</f>
        <v>0</v>
      </c>
      <c r="Q1700" s="162"/>
      <c r="R1700" s="163">
        <f>SUM(R1701:R1774)</f>
        <v>0.14631189999999999</v>
      </c>
      <c r="S1700" s="162"/>
      <c r="T1700" s="164">
        <f>SUM(T1701:T1774)</f>
        <v>0</v>
      </c>
      <c r="AR1700" s="157" t="s">
        <v>89</v>
      </c>
      <c r="AT1700" s="165" t="s">
        <v>73</v>
      </c>
      <c r="AU1700" s="165" t="s">
        <v>82</v>
      </c>
      <c r="AY1700" s="157" t="s">
        <v>258</v>
      </c>
      <c r="BK1700" s="166">
        <f>SUM(BK1701:BK1774)</f>
        <v>0</v>
      </c>
    </row>
    <row r="1701" spans="1:65" s="2" customFormat="1" ht="24" customHeight="1">
      <c r="A1701" s="33"/>
      <c r="B1701" s="169"/>
      <c r="C1701" s="170" t="s">
        <v>2472</v>
      </c>
      <c r="D1701" s="170" t="s">
        <v>260</v>
      </c>
      <c r="E1701" s="171" t="s">
        <v>2473</v>
      </c>
      <c r="F1701" s="172" t="s">
        <v>2474</v>
      </c>
      <c r="G1701" s="173" t="s">
        <v>263</v>
      </c>
      <c r="H1701" s="174">
        <v>1.1850000000000001</v>
      </c>
      <c r="I1701" s="175"/>
      <c r="J1701" s="174">
        <f>ROUND(I1701*H1701,3)</f>
        <v>0</v>
      </c>
      <c r="K1701" s="176"/>
      <c r="L1701" s="34"/>
      <c r="M1701" s="177" t="s">
        <v>1</v>
      </c>
      <c r="N1701" s="178" t="s">
        <v>40</v>
      </c>
      <c r="O1701" s="59"/>
      <c r="P1701" s="179">
        <f>O1701*H1701</f>
        <v>0</v>
      </c>
      <c r="Q1701" s="179">
        <v>0</v>
      </c>
      <c r="R1701" s="179">
        <f>Q1701*H1701</f>
        <v>0</v>
      </c>
      <c r="S1701" s="179">
        <v>0</v>
      </c>
      <c r="T1701" s="180">
        <f>S1701*H1701</f>
        <v>0</v>
      </c>
      <c r="U1701" s="33"/>
      <c r="V1701" s="33"/>
      <c r="W1701" s="33"/>
      <c r="X1701" s="33"/>
      <c r="Y1701" s="33"/>
      <c r="Z1701" s="33"/>
      <c r="AA1701" s="33"/>
      <c r="AB1701" s="33"/>
      <c r="AC1701" s="33"/>
      <c r="AD1701" s="33"/>
      <c r="AE1701" s="33"/>
      <c r="AR1701" s="181" t="s">
        <v>351</v>
      </c>
      <c r="AT1701" s="181" t="s">
        <v>260</v>
      </c>
      <c r="AU1701" s="181" t="s">
        <v>89</v>
      </c>
      <c r="AY1701" s="18" t="s">
        <v>258</v>
      </c>
      <c r="BE1701" s="182">
        <f>IF(N1701="základná",J1701,0)</f>
        <v>0</v>
      </c>
      <c r="BF1701" s="182">
        <f>IF(N1701="znížená",J1701,0)</f>
        <v>0</v>
      </c>
      <c r="BG1701" s="182">
        <f>IF(N1701="zákl. prenesená",J1701,0)</f>
        <v>0</v>
      </c>
      <c r="BH1701" s="182">
        <f>IF(N1701="zníž. prenesená",J1701,0)</f>
        <v>0</v>
      </c>
      <c r="BI1701" s="182">
        <f>IF(N1701="nulová",J1701,0)</f>
        <v>0</v>
      </c>
      <c r="BJ1701" s="18" t="s">
        <v>89</v>
      </c>
      <c r="BK1701" s="183">
        <f>ROUND(I1701*H1701,3)</f>
        <v>0</v>
      </c>
      <c r="BL1701" s="18" t="s">
        <v>351</v>
      </c>
      <c r="BM1701" s="181" t="s">
        <v>2475</v>
      </c>
    </row>
    <row r="1702" spans="1:65" s="14" customFormat="1" ht="11.25">
      <c r="B1702" s="192"/>
      <c r="D1702" s="185" t="s">
        <v>266</v>
      </c>
      <c r="E1702" s="193" t="s">
        <v>1</v>
      </c>
      <c r="F1702" s="194" t="s">
        <v>2476</v>
      </c>
      <c r="H1702" s="195">
        <v>1.1850000000000001</v>
      </c>
      <c r="I1702" s="196"/>
      <c r="L1702" s="192"/>
      <c r="M1702" s="197"/>
      <c r="N1702" s="198"/>
      <c r="O1702" s="198"/>
      <c r="P1702" s="198"/>
      <c r="Q1702" s="198"/>
      <c r="R1702" s="198"/>
      <c r="S1702" s="198"/>
      <c r="T1702" s="199"/>
      <c r="AT1702" s="193" t="s">
        <v>266</v>
      </c>
      <c r="AU1702" s="193" t="s">
        <v>89</v>
      </c>
      <c r="AV1702" s="14" t="s">
        <v>89</v>
      </c>
      <c r="AW1702" s="14" t="s">
        <v>29</v>
      </c>
      <c r="AX1702" s="14" t="s">
        <v>82</v>
      </c>
      <c r="AY1702" s="193" t="s">
        <v>258</v>
      </c>
    </row>
    <row r="1703" spans="1:65" s="2" customFormat="1" ht="24" customHeight="1">
      <c r="A1703" s="33"/>
      <c r="B1703" s="169"/>
      <c r="C1703" s="170" t="s">
        <v>2477</v>
      </c>
      <c r="D1703" s="170" t="s">
        <v>260</v>
      </c>
      <c r="E1703" s="171" t="s">
        <v>2478</v>
      </c>
      <c r="F1703" s="172" t="s">
        <v>2479</v>
      </c>
      <c r="G1703" s="173" t="s">
        <v>263</v>
      </c>
      <c r="H1703" s="174">
        <v>60.518000000000001</v>
      </c>
      <c r="I1703" s="175"/>
      <c r="J1703" s="174">
        <f>ROUND(I1703*H1703,3)</f>
        <v>0</v>
      </c>
      <c r="K1703" s="176"/>
      <c r="L1703" s="34"/>
      <c r="M1703" s="177" t="s">
        <v>1</v>
      </c>
      <c r="N1703" s="178" t="s">
        <v>40</v>
      </c>
      <c r="O1703" s="59"/>
      <c r="P1703" s="179">
        <f>O1703*H1703</f>
        <v>0</v>
      </c>
      <c r="Q1703" s="179">
        <v>2.4000000000000001E-4</v>
      </c>
      <c r="R1703" s="179">
        <f>Q1703*H1703</f>
        <v>1.452432E-2</v>
      </c>
      <c r="S1703" s="179">
        <v>0</v>
      </c>
      <c r="T1703" s="180">
        <f>S1703*H1703</f>
        <v>0</v>
      </c>
      <c r="U1703" s="33"/>
      <c r="V1703" s="33"/>
      <c r="W1703" s="33"/>
      <c r="X1703" s="33"/>
      <c r="Y1703" s="33"/>
      <c r="Z1703" s="33"/>
      <c r="AA1703" s="33"/>
      <c r="AB1703" s="33"/>
      <c r="AC1703" s="33"/>
      <c r="AD1703" s="33"/>
      <c r="AE1703" s="33"/>
      <c r="AR1703" s="181" t="s">
        <v>351</v>
      </c>
      <c r="AT1703" s="181" t="s">
        <v>260</v>
      </c>
      <c r="AU1703" s="181" t="s">
        <v>89</v>
      </c>
      <c r="AY1703" s="18" t="s">
        <v>258</v>
      </c>
      <c r="BE1703" s="182">
        <f>IF(N1703="základná",J1703,0)</f>
        <v>0</v>
      </c>
      <c r="BF1703" s="182">
        <f>IF(N1703="znížená",J1703,0)</f>
        <v>0</v>
      </c>
      <c r="BG1703" s="182">
        <f>IF(N1703="zákl. prenesená",J1703,0)</f>
        <v>0</v>
      </c>
      <c r="BH1703" s="182">
        <f>IF(N1703="zníž. prenesená",J1703,0)</f>
        <v>0</v>
      </c>
      <c r="BI1703" s="182">
        <f>IF(N1703="nulová",J1703,0)</f>
        <v>0</v>
      </c>
      <c r="BJ1703" s="18" t="s">
        <v>89</v>
      </c>
      <c r="BK1703" s="183">
        <f>ROUND(I1703*H1703,3)</f>
        <v>0</v>
      </c>
      <c r="BL1703" s="18" t="s">
        <v>351</v>
      </c>
      <c r="BM1703" s="181" t="s">
        <v>2480</v>
      </c>
    </row>
    <row r="1704" spans="1:65" s="14" customFormat="1" ht="11.25">
      <c r="B1704" s="192"/>
      <c r="D1704" s="185" t="s">
        <v>266</v>
      </c>
      <c r="E1704" s="193" t="s">
        <v>1</v>
      </c>
      <c r="F1704" s="194" t="s">
        <v>2481</v>
      </c>
      <c r="H1704" s="195">
        <v>2.4</v>
      </c>
      <c r="I1704" s="196"/>
      <c r="L1704" s="192"/>
      <c r="M1704" s="197"/>
      <c r="N1704" s="198"/>
      <c r="O1704" s="198"/>
      <c r="P1704" s="198"/>
      <c r="Q1704" s="198"/>
      <c r="R1704" s="198"/>
      <c r="S1704" s="198"/>
      <c r="T1704" s="199"/>
      <c r="AT1704" s="193" t="s">
        <v>266</v>
      </c>
      <c r="AU1704" s="193" t="s">
        <v>89</v>
      </c>
      <c r="AV1704" s="14" t="s">
        <v>89</v>
      </c>
      <c r="AW1704" s="14" t="s">
        <v>29</v>
      </c>
      <c r="AX1704" s="14" t="s">
        <v>74</v>
      </c>
      <c r="AY1704" s="193" t="s">
        <v>258</v>
      </c>
    </row>
    <row r="1705" spans="1:65" s="14" customFormat="1" ht="11.25">
      <c r="B1705" s="192"/>
      <c r="D1705" s="185" t="s">
        <v>266</v>
      </c>
      <c r="E1705" s="193" t="s">
        <v>1</v>
      </c>
      <c r="F1705" s="194" t="s">
        <v>2482</v>
      </c>
      <c r="H1705" s="195">
        <v>30.367000000000001</v>
      </c>
      <c r="I1705" s="196"/>
      <c r="L1705" s="192"/>
      <c r="M1705" s="197"/>
      <c r="N1705" s="198"/>
      <c r="O1705" s="198"/>
      <c r="P1705" s="198"/>
      <c r="Q1705" s="198"/>
      <c r="R1705" s="198"/>
      <c r="S1705" s="198"/>
      <c r="T1705" s="199"/>
      <c r="AT1705" s="193" t="s">
        <v>266</v>
      </c>
      <c r="AU1705" s="193" t="s">
        <v>89</v>
      </c>
      <c r="AV1705" s="14" t="s">
        <v>89</v>
      </c>
      <c r="AW1705" s="14" t="s">
        <v>29</v>
      </c>
      <c r="AX1705" s="14" t="s">
        <v>74</v>
      </c>
      <c r="AY1705" s="193" t="s">
        <v>258</v>
      </c>
    </row>
    <row r="1706" spans="1:65" s="14" customFormat="1" ht="11.25">
      <c r="B1706" s="192"/>
      <c r="D1706" s="185" t="s">
        <v>266</v>
      </c>
      <c r="E1706" s="193" t="s">
        <v>1</v>
      </c>
      <c r="F1706" s="194" t="s">
        <v>2483</v>
      </c>
      <c r="H1706" s="195">
        <v>1.236</v>
      </c>
      <c r="I1706" s="196"/>
      <c r="L1706" s="192"/>
      <c r="M1706" s="197"/>
      <c r="N1706" s="198"/>
      <c r="O1706" s="198"/>
      <c r="P1706" s="198"/>
      <c r="Q1706" s="198"/>
      <c r="R1706" s="198"/>
      <c r="S1706" s="198"/>
      <c r="T1706" s="199"/>
      <c r="AT1706" s="193" t="s">
        <v>266</v>
      </c>
      <c r="AU1706" s="193" t="s">
        <v>89</v>
      </c>
      <c r="AV1706" s="14" t="s">
        <v>89</v>
      </c>
      <c r="AW1706" s="14" t="s">
        <v>29</v>
      </c>
      <c r="AX1706" s="14" t="s">
        <v>74</v>
      </c>
      <c r="AY1706" s="193" t="s">
        <v>258</v>
      </c>
    </row>
    <row r="1707" spans="1:65" s="14" customFormat="1" ht="11.25">
      <c r="B1707" s="192"/>
      <c r="D1707" s="185" t="s">
        <v>266</v>
      </c>
      <c r="E1707" s="193" t="s">
        <v>1</v>
      </c>
      <c r="F1707" s="194" t="s">
        <v>2484</v>
      </c>
      <c r="H1707" s="195">
        <v>6.6120000000000001</v>
      </c>
      <c r="I1707" s="196"/>
      <c r="L1707" s="192"/>
      <c r="M1707" s="197"/>
      <c r="N1707" s="198"/>
      <c r="O1707" s="198"/>
      <c r="P1707" s="198"/>
      <c r="Q1707" s="198"/>
      <c r="R1707" s="198"/>
      <c r="S1707" s="198"/>
      <c r="T1707" s="199"/>
      <c r="AT1707" s="193" t="s">
        <v>266</v>
      </c>
      <c r="AU1707" s="193" t="s">
        <v>89</v>
      </c>
      <c r="AV1707" s="14" t="s">
        <v>89</v>
      </c>
      <c r="AW1707" s="14" t="s">
        <v>29</v>
      </c>
      <c r="AX1707" s="14" t="s">
        <v>74</v>
      </c>
      <c r="AY1707" s="193" t="s">
        <v>258</v>
      </c>
    </row>
    <row r="1708" spans="1:65" s="14" customFormat="1" ht="11.25">
      <c r="B1708" s="192"/>
      <c r="D1708" s="185" t="s">
        <v>266</v>
      </c>
      <c r="E1708" s="193" t="s">
        <v>1</v>
      </c>
      <c r="F1708" s="194" t="s">
        <v>2485</v>
      </c>
      <c r="H1708" s="195">
        <v>2.4529999999999998</v>
      </c>
      <c r="I1708" s="196"/>
      <c r="L1708" s="192"/>
      <c r="M1708" s="197"/>
      <c r="N1708" s="198"/>
      <c r="O1708" s="198"/>
      <c r="P1708" s="198"/>
      <c r="Q1708" s="198"/>
      <c r="R1708" s="198"/>
      <c r="S1708" s="198"/>
      <c r="T1708" s="199"/>
      <c r="AT1708" s="193" t="s">
        <v>266</v>
      </c>
      <c r="AU1708" s="193" t="s">
        <v>89</v>
      </c>
      <c r="AV1708" s="14" t="s">
        <v>89</v>
      </c>
      <c r="AW1708" s="14" t="s">
        <v>29</v>
      </c>
      <c r="AX1708" s="14" t="s">
        <v>74</v>
      </c>
      <c r="AY1708" s="193" t="s">
        <v>258</v>
      </c>
    </row>
    <row r="1709" spans="1:65" s="13" customFormat="1" ht="11.25">
      <c r="B1709" s="184"/>
      <c r="D1709" s="185" t="s">
        <v>266</v>
      </c>
      <c r="E1709" s="186" t="s">
        <v>1</v>
      </c>
      <c r="F1709" s="187" t="s">
        <v>2486</v>
      </c>
      <c r="H1709" s="186" t="s">
        <v>1</v>
      </c>
      <c r="I1709" s="188"/>
      <c r="L1709" s="184"/>
      <c r="M1709" s="189"/>
      <c r="N1709" s="190"/>
      <c r="O1709" s="190"/>
      <c r="P1709" s="190"/>
      <c r="Q1709" s="190"/>
      <c r="R1709" s="190"/>
      <c r="S1709" s="190"/>
      <c r="T1709" s="191"/>
      <c r="AT1709" s="186" t="s">
        <v>266</v>
      </c>
      <c r="AU1709" s="186" t="s">
        <v>89</v>
      </c>
      <c r="AV1709" s="13" t="s">
        <v>82</v>
      </c>
      <c r="AW1709" s="13" t="s">
        <v>29</v>
      </c>
      <c r="AX1709" s="13" t="s">
        <v>74</v>
      </c>
      <c r="AY1709" s="186" t="s">
        <v>258</v>
      </c>
    </row>
    <row r="1710" spans="1:65" s="14" customFormat="1" ht="11.25">
      <c r="B1710" s="192"/>
      <c r="D1710" s="185" t="s">
        <v>266</v>
      </c>
      <c r="E1710" s="193" t="s">
        <v>1</v>
      </c>
      <c r="F1710" s="194" t="s">
        <v>2487</v>
      </c>
      <c r="H1710" s="195">
        <v>1.21</v>
      </c>
      <c r="I1710" s="196"/>
      <c r="L1710" s="192"/>
      <c r="M1710" s="197"/>
      <c r="N1710" s="198"/>
      <c r="O1710" s="198"/>
      <c r="P1710" s="198"/>
      <c r="Q1710" s="198"/>
      <c r="R1710" s="198"/>
      <c r="S1710" s="198"/>
      <c r="T1710" s="199"/>
      <c r="AT1710" s="193" t="s">
        <v>266</v>
      </c>
      <c r="AU1710" s="193" t="s">
        <v>89</v>
      </c>
      <c r="AV1710" s="14" t="s">
        <v>89</v>
      </c>
      <c r="AW1710" s="14" t="s">
        <v>29</v>
      </c>
      <c r="AX1710" s="14" t="s">
        <v>74</v>
      </c>
      <c r="AY1710" s="193" t="s">
        <v>258</v>
      </c>
    </row>
    <row r="1711" spans="1:65" s="14" customFormat="1" ht="11.25">
      <c r="B1711" s="192"/>
      <c r="D1711" s="185" t="s">
        <v>266</v>
      </c>
      <c r="E1711" s="193" t="s">
        <v>1</v>
      </c>
      <c r="F1711" s="194" t="s">
        <v>2488</v>
      </c>
      <c r="H1711" s="195">
        <v>4.74</v>
      </c>
      <c r="I1711" s="196"/>
      <c r="L1711" s="192"/>
      <c r="M1711" s="197"/>
      <c r="N1711" s="198"/>
      <c r="O1711" s="198"/>
      <c r="P1711" s="198"/>
      <c r="Q1711" s="198"/>
      <c r="R1711" s="198"/>
      <c r="S1711" s="198"/>
      <c r="T1711" s="199"/>
      <c r="AT1711" s="193" t="s">
        <v>266</v>
      </c>
      <c r="AU1711" s="193" t="s">
        <v>89</v>
      </c>
      <c r="AV1711" s="14" t="s">
        <v>89</v>
      </c>
      <c r="AW1711" s="14" t="s">
        <v>29</v>
      </c>
      <c r="AX1711" s="14" t="s">
        <v>74</v>
      </c>
      <c r="AY1711" s="193" t="s">
        <v>258</v>
      </c>
    </row>
    <row r="1712" spans="1:65" s="14" customFormat="1" ht="11.25">
      <c r="B1712" s="192"/>
      <c r="D1712" s="185" t="s">
        <v>266</v>
      </c>
      <c r="E1712" s="193" t="s">
        <v>1</v>
      </c>
      <c r="F1712" s="194" t="s">
        <v>2489</v>
      </c>
      <c r="H1712" s="195">
        <v>6.96</v>
      </c>
      <c r="I1712" s="196"/>
      <c r="L1712" s="192"/>
      <c r="M1712" s="197"/>
      <c r="N1712" s="198"/>
      <c r="O1712" s="198"/>
      <c r="P1712" s="198"/>
      <c r="Q1712" s="198"/>
      <c r="R1712" s="198"/>
      <c r="S1712" s="198"/>
      <c r="T1712" s="199"/>
      <c r="AT1712" s="193" t="s">
        <v>266</v>
      </c>
      <c r="AU1712" s="193" t="s">
        <v>89</v>
      </c>
      <c r="AV1712" s="14" t="s">
        <v>89</v>
      </c>
      <c r="AW1712" s="14" t="s">
        <v>29</v>
      </c>
      <c r="AX1712" s="14" t="s">
        <v>74</v>
      </c>
      <c r="AY1712" s="193" t="s">
        <v>258</v>
      </c>
    </row>
    <row r="1713" spans="1:65" s="14" customFormat="1" ht="11.25">
      <c r="B1713" s="192"/>
      <c r="D1713" s="185" t="s">
        <v>266</v>
      </c>
      <c r="E1713" s="193" t="s">
        <v>1</v>
      </c>
      <c r="F1713" s="194" t="s">
        <v>2490</v>
      </c>
      <c r="H1713" s="195">
        <v>4.54</v>
      </c>
      <c r="I1713" s="196"/>
      <c r="L1713" s="192"/>
      <c r="M1713" s="197"/>
      <c r="N1713" s="198"/>
      <c r="O1713" s="198"/>
      <c r="P1713" s="198"/>
      <c r="Q1713" s="198"/>
      <c r="R1713" s="198"/>
      <c r="S1713" s="198"/>
      <c r="T1713" s="199"/>
      <c r="AT1713" s="193" t="s">
        <v>266</v>
      </c>
      <c r="AU1713" s="193" t="s">
        <v>89</v>
      </c>
      <c r="AV1713" s="14" t="s">
        <v>89</v>
      </c>
      <c r="AW1713" s="14" t="s">
        <v>29</v>
      </c>
      <c r="AX1713" s="14" t="s">
        <v>74</v>
      </c>
      <c r="AY1713" s="193" t="s">
        <v>258</v>
      </c>
    </row>
    <row r="1714" spans="1:65" s="15" customFormat="1" ht="11.25">
      <c r="B1714" s="200"/>
      <c r="D1714" s="185" t="s">
        <v>266</v>
      </c>
      <c r="E1714" s="201" t="s">
        <v>154</v>
      </c>
      <c r="F1714" s="202" t="s">
        <v>280</v>
      </c>
      <c r="H1714" s="203">
        <v>60.518000000000001</v>
      </c>
      <c r="I1714" s="204"/>
      <c r="L1714" s="200"/>
      <c r="M1714" s="205"/>
      <c r="N1714" s="206"/>
      <c r="O1714" s="206"/>
      <c r="P1714" s="206"/>
      <c r="Q1714" s="206"/>
      <c r="R1714" s="206"/>
      <c r="S1714" s="206"/>
      <c r="T1714" s="207"/>
      <c r="AT1714" s="201" t="s">
        <v>266</v>
      </c>
      <c r="AU1714" s="201" t="s">
        <v>89</v>
      </c>
      <c r="AV1714" s="15" t="s">
        <v>264</v>
      </c>
      <c r="AW1714" s="15" t="s">
        <v>29</v>
      </c>
      <c r="AX1714" s="15" t="s">
        <v>82</v>
      </c>
      <c r="AY1714" s="201" t="s">
        <v>258</v>
      </c>
    </row>
    <row r="1715" spans="1:65" s="2" customFormat="1" ht="24" customHeight="1">
      <c r="A1715" s="33"/>
      <c r="B1715" s="169"/>
      <c r="C1715" s="170" t="s">
        <v>2491</v>
      </c>
      <c r="D1715" s="170" t="s">
        <v>260</v>
      </c>
      <c r="E1715" s="171" t="s">
        <v>2492</v>
      </c>
      <c r="F1715" s="172" t="s">
        <v>2493</v>
      </c>
      <c r="G1715" s="173" t="s">
        <v>263</v>
      </c>
      <c r="H1715" s="174">
        <v>60.518000000000001</v>
      </c>
      <c r="I1715" s="175"/>
      <c r="J1715" s="174">
        <f>ROUND(I1715*H1715,3)</f>
        <v>0</v>
      </c>
      <c r="K1715" s="176"/>
      <c r="L1715" s="34"/>
      <c r="M1715" s="177" t="s">
        <v>1</v>
      </c>
      <c r="N1715" s="178" t="s">
        <v>40</v>
      </c>
      <c r="O1715" s="59"/>
      <c r="P1715" s="179">
        <f>O1715*H1715</f>
        <v>0</v>
      </c>
      <c r="Q1715" s="179">
        <v>8.0000000000000007E-5</v>
      </c>
      <c r="R1715" s="179">
        <f>Q1715*H1715</f>
        <v>4.8414400000000007E-3</v>
      </c>
      <c r="S1715" s="179">
        <v>0</v>
      </c>
      <c r="T1715" s="180">
        <f>S1715*H1715</f>
        <v>0</v>
      </c>
      <c r="U1715" s="33"/>
      <c r="V1715" s="33"/>
      <c r="W1715" s="33"/>
      <c r="X1715" s="33"/>
      <c r="Y1715" s="33"/>
      <c r="Z1715" s="33"/>
      <c r="AA1715" s="33"/>
      <c r="AB1715" s="33"/>
      <c r="AC1715" s="33"/>
      <c r="AD1715" s="33"/>
      <c r="AE1715" s="33"/>
      <c r="AR1715" s="181" t="s">
        <v>351</v>
      </c>
      <c r="AT1715" s="181" t="s">
        <v>260</v>
      </c>
      <c r="AU1715" s="181" t="s">
        <v>89</v>
      </c>
      <c r="AY1715" s="18" t="s">
        <v>258</v>
      </c>
      <c r="BE1715" s="182">
        <f>IF(N1715="základná",J1715,0)</f>
        <v>0</v>
      </c>
      <c r="BF1715" s="182">
        <f>IF(N1715="znížená",J1715,0)</f>
        <v>0</v>
      </c>
      <c r="BG1715" s="182">
        <f>IF(N1715="zákl. prenesená",J1715,0)</f>
        <v>0</v>
      </c>
      <c r="BH1715" s="182">
        <f>IF(N1715="zníž. prenesená",J1715,0)</f>
        <v>0</v>
      </c>
      <c r="BI1715" s="182">
        <f>IF(N1715="nulová",J1715,0)</f>
        <v>0</v>
      </c>
      <c r="BJ1715" s="18" t="s">
        <v>89</v>
      </c>
      <c r="BK1715" s="183">
        <f>ROUND(I1715*H1715,3)</f>
        <v>0</v>
      </c>
      <c r="BL1715" s="18" t="s">
        <v>351</v>
      </c>
      <c r="BM1715" s="181" t="s">
        <v>2494</v>
      </c>
    </row>
    <row r="1716" spans="1:65" s="14" customFormat="1" ht="11.25">
      <c r="B1716" s="192"/>
      <c r="D1716" s="185" t="s">
        <v>266</v>
      </c>
      <c r="E1716" s="193" t="s">
        <v>1</v>
      </c>
      <c r="F1716" s="194" t="s">
        <v>154</v>
      </c>
      <c r="H1716" s="195">
        <v>60.518000000000001</v>
      </c>
      <c r="I1716" s="196"/>
      <c r="L1716" s="192"/>
      <c r="M1716" s="197"/>
      <c r="N1716" s="198"/>
      <c r="O1716" s="198"/>
      <c r="P1716" s="198"/>
      <c r="Q1716" s="198"/>
      <c r="R1716" s="198"/>
      <c r="S1716" s="198"/>
      <c r="T1716" s="199"/>
      <c r="AT1716" s="193" t="s">
        <v>266</v>
      </c>
      <c r="AU1716" s="193" t="s">
        <v>89</v>
      </c>
      <c r="AV1716" s="14" t="s">
        <v>89</v>
      </c>
      <c r="AW1716" s="14" t="s">
        <v>29</v>
      </c>
      <c r="AX1716" s="14" t="s">
        <v>82</v>
      </c>
      <c r="AY1716" s="193" t="s">
        <v>258</v>
      </c>
    </row>
    <row r="1717" spans="1:65" s="2" customFormat="1" ht="24" customHeight="1">
      <c r="A1717" s="33"/>
      <c r="B1717" s="169"/>
      <c r="C1717" s="170" t="s">
        <v>2495</v>
      </c>
      <c r="D1717" s="170" t="s">
        <v>260</v>
      </c>
      <c r="E1717" s="171" t="s">
        <v>2496</v>
      </c>
      <c r="F1717" s="172" t="s">
        <v>2497</v>
      </c>
      <c r="G1717" s="173" t="s">
        <v>263</v>
      </c>
      <c r="H1717" s="174">
        <v>1.5</v>
      </c>
      <c r="I1717" s="175"/>
      <c r="J1717" s="174">
        <f>ROUND(I1717*H1717,3)</f>
        <v>0</v>
      </c>
      <c r="K1717" s="176"/>
      <c r="L1717" s="34"/>
      <c r="M1717" s="177" t="s">
        <v>1</v>
      </c>
      <c r="N1717" s="178" t="s">
        <v>40</v>
      </c>
      <c r="O1717" s="59"/>
      <c r="P1717" s="179">
        <f>O1717*H1717</f>
        <v>0</v>
      </c>
      <c r="Q1717" s="179">
        <v>3.2000000000000003E-4</v>
      </c>
      <c r="R1717" s="179">
        <f>Q1717*H1717</f>
        <v>4.8000000000000007E-4</v>
      </c>
      <c r="S1717" s="179">
        <v>0</v>
      </c>
      <c r="T1717" s="180">
        <f>S1717*H1717</f>
        <v>0</v>
      </c>
      <c r="U1717" s="33"/>
      <c r="V1717" s="33"/>
      <c r="W1717" s="33"/>
      <c r="X1717" s="33"/>
      <c r="Y1717" s="33"/>
      <c r="Z1717" s="33"/>
      <c r="AA1717" s="33"/>
      <c r="AB1717" s="33"/>
      <c r="AC1717" s="33"/>
      <c r="AD1717" s="33"/>
      <c r="AE1717" s="33"/>
      <c r="AR1717" s="181" t="s">
        <v>351</v>
      </c>
      <c r="AT1717" s="181" t="s">
        <v>260</v>
      </c>
      <c r="AU1717" s="181" t="s">
        <v>89</v>
      </c>
      <c r="AY1717" s="18" t="s">
        <v>258</v>
      </c>
      <c r="BE1717" s="182">
        <f>IF(N1717="základná",J1717,0)</f>
        <v>0</v>
      </c>
      <c r="BF1717" s="182">
        <f>IF(N1717="znížená",J1717,0)</f>
        <v>0</v>
      </c>
      <c r="BG1717" s="182">
        <f>IF(N1717="zákl. prenesená",J1717,0)</f>
        <v>0</v>
      </c>
      <c r="BH1717" s="182">
        <f>IF(N1717="zníž. prenesená",J1717,0)</f>
        <v>0</v>
      </c>
      <c r="BI1717" s="182">
        <f>IF(N1717="nulová",J1717,0)</f>
        <v>0</v>
      </c>
      <c r="BJ1717" s="18" t="s">
        <v>89</v>
      </c>
      <c r="BK1717" s="183">
        <f>ROUND(I1717*H1717,3)</f>
        <v>0</v>
      </c>
      <c r="BL1717" s="18" t="s">
        <v>351</v>
      </c>
      <c r="BM1717" s="181" t="s">
        <v>2498</v>
      </c>
    </row>
    <row r="1718" spans="1:65" s="14" customFormat="1" ht="11.25">
      <c r="B1718" s="192"/>
      <c r="D1718" s="185" t="s">
        <v>266</v>
      </c>
      <c r="E1718" s="193" t="s">
        <v>1</v>
      </c>
      <c r="F1718" s="194" t="s">
        <v>1771</v>
      </c>
      <c r="H1718" s="195">
        <v>1.5</v>
      </c>
      <c r="I1718" s="196"/>
      <c r="L1718" s="192"/>
      <c r="M1718" s="197"/>
      <c r="N1718" s="198"/>
      <c r="O1718" s="198"/>
      <c r="P1718" s="198"/>
      <c r="Q1718" s="198"/>
      <c r="R1718" s="198"/>
      <c r="S1718" s="198"/>
      <c r="T1718" s="199"/>
      <c r="AT1718" s="193" t="s">
        <v>266</v>
      </c>
      <c r="AU1718" s="193" t="s">
        <v>89</v>
      </c>
      <c r="AV1718" s="14" t="s">
        <v>89</v>
      </c>
      <c r="AW1718" s="14" t="s">
        <v>29</v>
      </c>
      <c r="AX1718" s="14" t="s">
        <v>82</v>
      </c>
      <c r="AY1718" s="193" t="s">
        <v>258</v>
      </c>
    </row>
    <row r="1719" spans="1:65" s="2" customFormat="1" ht="36" customHeight="1">
      <c r="A1719" s="33"/>
      <c r="B1719" s="169"/>
      <c r="C1719" s="170" t="s">
        <v>2499</v>
      </c>
      <c r="D1719" s="170" t="s">
        <v>260</v>
      </c>
      <c r="E1719" s="171" t="s">
        <v>2500</v>
      </c>
      <c r="F1719" s="172" t="s">
        <v>2501</v>
      </c>
      <c r="G1719" s="173" t="s">
        <v>263</v>
      </c>
      <c r="H1719" s="174">
        <v>56.936999999999998</v>
      </c>
      <c r="I1719" s="175"/>
      <c r="J1719" s="174">
        <f>ROUND(I1719*H1719,3)</f>
        <v>0</v>
      </c>
      <c r="K1719" s="176"/>
      <c r="L1719" s="34"/>
      <c r="M1719" s="177" t="s">
        <v>1</v>
      </c>
      <c r="N1719" s="178" t="s">
        <v>40</v>
      </c>
      <c r="O1719" s="59"/>
      <c r="P1719" s="179">
        <f>O1719*H1719</f>
        <v>0</v>
      </c>
      <c r="Q1719" s="179">
        <v>2.0000000000000002E-5</v>
      </c>
      <c r="R1719" s="179">
        <f>Q1719*H1719</f>
        <v>1.1387400000000001E-3</v>
      </c>
      <c r="S1719" s="179">
        <v>0</v>
      </c>
      <c r="T1719" s="180">
        <f>S1719*H1719</f>
        <v>0</v>
      </c>
      <c r="U1719" s="33"/>
      <c r="V1719" s="33"/>
      <c r="W1719" s="33"/>
      <c r="X1719" s="33"/>
      <c r="Y1719" s="33"/>
      <c r="Z1719" s="33"/>
      <c r="AA1719" s="33"/>
      <c r="AB1719" s="33"/>
      <c r="AC1719" s="33"/>
      <c r="AD1719" s="33"/>
      <c r="AE1719" s="33"/>
      <c r="AR1719" s="181" t="s">
        <v>351</v>
      </c>
      <c r="AT1719" s="181" t="s">
        <v>260</v>
      </c>
      <c r="AU1719" s="181" t="s">
        <v>89</v>
      </c>
      <c r="AY1719" s="18" t="s">
        <v>258</v>
      </c>
      <c r="BE1719" s="182">
        <f>IF(N1719="základná",J1719,0)</f>
        <v>0</v>
      </c>
      <c r="BF1719" s="182">
        <f>IF(N1719="znížená",J1719,0)</f>
        <v>0</v>
      </c>
      <c r="BG1719" s="182">
        <f>IF(N1719="zákl. prenesená",J1719,0)</f>
        <v>0</v>
      </c>
      <c r="BH1719" s="182">
        <f>IF(N1719="zníž. prenesená",J1719,0)</f>
        <v>0</v>
      </c>
      <c r="BI1719" s="182">
        <f>IF(N1719="nulová",J1719,0)</f>
        <v>0</v>
      </c>
      <c r="BJ1719" s="18" t="s">
        <v>89</v>
      </c>
      <c r="BK1719" s="183">
        <f>ROUND(I1719*H1719,3)</f>
        <v>0</v>
      </c>
      <c r="BL1719" s="18" t="s">
        <v>351</v>
      </c>
      <c r="BM1719" s="181" t="s">
        <v>2502</v>
      </c>
    </row>
    <row r="1720" spans="1:65" s="13" customFormat="1" ht="11.25">
      <c r="B1720" s="184"/>
      <c r="D1720" s="185" t="s">
        <v>266</v>
      </c>
      <c r="E1720" s="186" t="s">
        <v>1</v>
      </c>
      <c r="F1720" s="187" t="s">
        <v>1722</v>
      </c>
      <c r="H1720" s="186" t="s">
        <v>1</v>
      </c>
      <c r="I1720" s="188"/>
      <c r="L1720" s="184"/>
      <c r="M1720" s="189"/>
      <c r="N1720" s="190"/>
      <c r="O1720" s="190"/>
      <c r="P1720" s="190"/>
      <c r="Q1720" s="190"/>
      <c r="R1720" s="190"/>
      <c r="S1720" s="190"/>
      <c r="T1720" s="191"/>
      <c r="AT1720" s="186" t="s">
        <v>266</v>
      </c>
      <c r="AU1720" s="186" t="s">
        <v>89</v>
      </c>
      <c r="AV1720" s="13" t="s">
        <v>82</v>
      </c>
      <c r="AW1720" s="13" t="s">
        <v>29</v>
      </c>
      <c r="AX1720" s="13" t="s">
        <v>74</v>
      </c>
      <c r="AY1720" s="186" t="s">
        <v>258</v>
      </c>
    </row>
    <row r="1721" spans="1:65" s="14" customFormat="1" ht="11.25">
      <c r="B1721" s="192"/>
      <c r="D1721" s="185" t="s">
        <v>266</v>
      </c>
      <c r="E1721" s="193" t="s">
        <v>1</v>
      </c>
      <c r="F1721" s="194" t="s">
        <v>2503</v>
      </c>
      <c r="H1721" s="195">
        <v>6.84</v>
      </c>
      <c r="I1721" s="196"/>
      <c r="L1721" s="192"/>
      <c r="M1721" s="197"/>
      <c r="N1721" s="198"/>
      <c r="O1721" s="198"/>
      <c r="P1721" s="198"/>
      <c r="Q1721" s="198"/>
      <c r="R1721" s="198"/>
      <c r="S1721" s="198"/>
      <c r="T1721" s="199"/>
      <c r="AT1721" s="193" t="s">
        <v>266</v>
      </c>
      <c r="AU1721" s="193" t="s">
        <v>89</v>
      </c>
      <c r="AV1721" s="14" t="s">
        <v>89</v>
      </c>
      <c r="AW1721" s="14" t="s">
        <v>29</v>
      </c>
      <c r="AX1721" s="14" t="s">
        <v>74</v>
      </c>
      <c r="AY1721" s="193" t="s">
        <v>258</v>
      </c>
    </row>
    <row r="1722" spans="1:65" s="14" customFormat="1" ht="11.25">
      <c r="B1722" s="192"/>
      <c r="D1722" s="185" t="s">
        <v>266</v>
      </c>
      <c r="E1722" s="193" t="s">
        <v>1</v>
      </c>
      <c r="F1722" s="194" t="s">
        <v>2504</v>
      </c>
      <c r="H1722" s="195">
        <v>9</v>
      </c>
      <c r="I1722" s="196"/>
      <c r="L1722" s="192"/>
      <c r="M1722" s="197"/>
      <c r="N1722" s="198"/>
      <c r="O1722" s="198"/>
      <c r="P1722" s="198"/>
      <c r="Q1722" s="198"/>
      <c r="R1722" s="198"/>
      <c r="S1722" s="198"/>
      <c r="T1722" s="199"/>
      <c r="AT1722" s="193" t="s">
        <v>266</v>
      </c>
      <c r="AU1722" s="193" t="s">
        <v>89</v>
      </c>
      <c r="AV1722" s="14" t="s">
        <v>89</v>
      </c>
      <c r="AW1722" s="14" t="s">
        <v>29</v>
      </c>
      <c r="AX1722" s="14" t="s">
        <v>74</v>
      </c>
      <c r="AY1722" s="193" t="s">
        <v>258</v>
      </c>
    </row>
    <row r="1723" spans="1:65" s="14" customFormat="1" ht="11.25">
      <c r="B1723" s="192"/>
      <c r="D1723" s="185" t="s">
        <v>266</v>
      </c>
      <c r="E1723" s="193" t="s">
        <v>1</v>
      </c>
      <c r="F1723" s="194" t="s">
        <v>2505</v>
      </c>
      <c r="H1723" s="195">
        <v>2.8</v>
      </c>
      <c r="I1723" s="196"/>
      <c r="L1723" s="192"/>
      <c r="M1723" s="197"/>
      <c r="N1723" s="198"/>
      <c r="O1723" s="198"/>
      <c r="P1723" s="198"/>
      <c r="Q1723" s="198"/>
      <c r="R1723" s="198"/>
      <c r="S1723" s="198"/>
      <c r="T1723" s="199"/>
      <c r="AT1723" s="193" t="s">
        <v>266</v>
      </c>
      <c r="AU1723" s="193" t="s">
        <v>89</v>
      </c>
      <c r="AV1723" s="14" t="s">
        <v>89</v>
      </c>
      <c r="AW1723" s="14" t="s">
        <v>29</v>
      </c>
      <c r="AX1723" s="14" t="s">
        <v>74</v>
      </c>
      <c r="AY1723" s="193" t="s">
        <v>258</v>
      </c>
    </row>
    <row r="1724" spans="1:65" s="14" customFormat="1" ht="11.25">
      <c r="B1724" s="192"/>
      <c r="D1724" s="185" t="s">
        <v>266</v>
      </c>
      <c r="E1724" s="193" t="s">
        <v>1</v>
      </c>
      <c r="F1724" s="194" t="s">
        <v>2506</v>
      </c>
      <c r="H1724" s="195">
        <v>11.095000000000001</v>
      </c>
      <c r="I1724" s="196"/>
      <c r="L1724" s="192"/>
      <c r="M1724" s="197"/>
      <c r="N1724" s="198"/>
      <c r="O1724" s="198"/>
      <c r="P1724" s="198"/>
      <c r="Q1724" s="198"/>
      <c r="R1724" s="198"/>
      <c r="S1724" s="198"/>
      <c r="T1724" s="199"/>
      <c r="AT1724" s="193" t="s">
        <v>266</v>
      </c>
      <c r="AU1724" s="193" t="s">
        <v>89</v>
      </c>
      <c r="AV1724" s="14" t="s">
        <v>89</v>
      </c>
      <c r="AW1724" s="14" t="s">
        <v>29</v>
      </c>
      <c r="AX1724" s="14" t="s">
        <v>74</v>
      </c>
      <c r="AY1724" s="193" t="s">
        <v>258</v>
      </c>
    </row>
    <row r="1725" spans="1:65" s="13" customFormat="1" ht="11.25">
      <c r="B1725" s="184"/>
      <c r="D1725" s="185" t="s">
        <v>266</v>
      </c>
      <c r="E1725" s="186" t="s">
        <v>1</v>
      </c>
      <c r="F1725" s="187" t="s">
        <v>2507</v>
      </c>
      <c r="H1725" s="186" t="s">
        <v>1</v>
      </c>
      <c r="I1725" s="188"/>
      <c r="L1725" s="184"/>
      <c r="M1725" s="189"/>
      <c r="N1725" s="190"/>
      <c r="O1725" s="190"/>
      <c r="P1725" s="190"/>
      <c r="Q1725" s="190"/>
      <c r="R1725" s="190"/>
      <c r="S1725" s="190"/>
      <c r="T1725" s="191"/>
      <c r="AT1725" s="186" t="s">
        <v>266</v>
      </c>
      <c r="AU1725" s="186" t="s">
        <v>89</v>
      </c>
      <c r="AV1725" s="13" t="s">
        <v>82</v>
      </c>
      <c r="AW1725" s="13" t="s">
        <v>29</v>
      </c>
      <c r="AX1725" s="13" t="s">
        <v>74</v>
      </c>
      <c r="AY1725" s="186" t="s">
        <v>258</v>
      </c>
    </row>
    <row r="1726" spans="1:65" s="14" customFormat="1" ht="11.25">
      <c r="B1726" s="192"/>
      <c r="D1726" s="185" t="s">
        <v>266</v>
      </c>
      <c r="E1726" s="193" t="s">
        <v>1</v>
      </c>
      <c r="F1726" s="194" t="s">
        <v>2508</v>
      </c>
      <c r="H1726" s="195">
        <v>4</v>
      </c>
      <c r="I1726" s="196"/>
      <c r="L1726" s="192"/>
      <c r="M1726" s="197"/>
      <c r="N1726" s="198"/>
      <c r="O1726" s="198"/>
      <c r="P1726" s="198"/>
      <c r="Q1726" s="198"/>
      <c r="R1726" s="198"/>
      <c r="S1726" s="198"/>
      <c r="T1726" s="199"/>
      <c r="AT1726" s="193" t="s">
        <v>266</v>
      </c>
      <c r="AU1726" s="193" t="s">
        <v>89</v>
      </c>
      <c r="AV1726" s="14" t="s">
        <v>89</v>
      </c>
      <c r="AW1726" s="14" t="s">
        <v>29</v>
      </c>
      <c r="AX1726" s="14" t="s">
        <v>74</v>
      </c>
      <c r="AY1726" s="193" t="s">
        <v>258</v>
      </c>
    </row>
    <row r="1727" spans="1:65" s="14" customFormat="1" ht="11.25">
      <c r="B1727" s="192"/>
      <c r="D1727" s="185" t="s">
        <v>266</v>
      </c>
      <c r="E1727" s="193" t="s">
        <v>1</v>
      </c>
      <c r="F1727" s="194" t="s">
        <v>2509</v>
      </c>
      <c r="H1727" s="195">
        <v>1.44</v>
      </c>
      <c r="I1727" s="196"/>
      <c r="L1727" s="192"/>
      <c r="M1727" s="197"/>
      <c r="N1727" s="198"/>
      <c r="O1727" s="198"/>
      <c r="P1727" s="198"/>
      <c r="Q1727" s="198"/>
      <c r="R1727" s="198"/>
      <c r="S1727" s="198"/>
      <c r="T1727" s="199"/>
      <c r="AT1727" s="193" t="s">
        <v>266</v>
      </c>
      <c r="AU1727" s="193" t="s">
        <v>89</v>
      </c>
      <c r="AV1727" s="14" t="s">
        <v>89</v>
      </c>
      <c r="AW1727" s="14" t="s">
        <v>29</v>
      </c>
      <c r="AX1727" s="14" t="s">
        <v>74</v>
      </c>
      <c r="AY1727" s="193" t="s">
        <v>258</v>
      </c>
    </row>
    <row r="1728" spans="1:65" s="14" customFormat="1" ht="11.25">
      <c r="B1728" s="192"/>
      <c r="D1728" s="185" t="s">
        <v>266</v>
      </c>
      <c r="E1728" s="193" t="s">
        <v>1</v>
      </c>
      <c r="F1728" s="194" t="s">
        <v>2510</v>
      </c>
      <c r="H1728" s="195">
        <v>1.8</v>
      </c>
      <c r="I1728" s="196"/>
      <c r="L1728" s="192"/>
      <c r="M1728" s="197"/>
      <c r="N1728" s="198"/>
      <c r="O1728" s="198"/>
      <c r="P1728" s="198"/>
      <c r="Q1728" s="198"/>
      <c r="R1728" s="198"/>
      <c r="S1728" s="198"/>
      <c r="T1728" s="199"/>
      <c r="AT1728" s="193" t="s">
        <v>266</v>
      </c>
      <c r="AU1728" s="193" t="s">
        <v>89</v>
      </c>
      <c r="AV1728" s="14" t="s">
        <v>89</v>
      </c>
      <c r="AW1728" s="14" t="s">
        <v>29</v>
      </c>
      <c r="AX1728" s="14" t="s">
        <v>74</v>
      </c>
      <c r="AY1728" s="193" t="s">
        <v>258</v>
      </c>
    </row>
    <row r="1729" spans="1:65" s="14" customFormat="1" ht="11.25">
      <c r="B1729" s="192"/>
      <c r="D1729" s="185" t="s">
        <v>266</v>
      </c>
      <c r="E1729" s="193" t="s">
        <v>1</v>
      </c>
      <c r="F1729" s="194" t="s">
        <v>2511</v>
      </c>
      <c r="H1729" s="195">
        <v>1.54</v>
      </c>
      <c r="I1729" s="196"/>
      <c r="L1729" s="192"/>
      <c r="M1729" s="197"/>
      <c r="N1729" s="198"/>
      <c r="O1729" s="198"/>
      <c r="P1729" s="198"/>
      <c r="Q1729" s="198"/>
      <c r="R1729" s="198"/>
      <c r="S1729" s="198"/>
      <c r="T1729" s="199"/>
      <c r="AT1729" s="193" t="s">
        <v>266</v>
      </c>
      <c r="AU1729" s="193" t="s">
        <v>89</v>
      </c>
      <c r="AV1729" s="14" t="s">
        <v>89</v>
      </c>
      <c r="AW1729" s="14" t="s">
        <v>29</v>
      </c>
      <c r="AX1729" s="14" t="s">
        <v>74</v>
      </c>
      <c r="AY1729" s="193" t="s">
        <v>258</v>
      </c>
    </row>
    <row r="1730" spans="1:65" s="14" customFormat="1" ht="11.25">
      <c r="B1730" s="192"/>
      <c r="D1730" s="185" t="s">
        <v>266</v>
      </c>
      <c r="E1730" s="193" t="s">
        <v>1</v>
      </c>
      <c r="F1730" s="194" t="s">
        <v>2512</v>
      </c>
      <c r="H1730" s="195">
        <v>1</v>
      </c>
      <c r="I1730" s="196"/>
      <c r="L1730" s="192"/>
      <c r="M1730" s="197"/>
      <c r="N1730" s="198"/>
      <c r="O1730" s="198"/>
      <c r="P1730" s="198"/>
      <c r="Q1730" s="198"/>
      <c r="R1730" s="198"/>
      <c r="S1730" s="198"/>
      <c r="T1730" s="199"/>
      <c r="AT1730" s="193" t="s">
        <v>266</v>
      </c>
      <c r="AU1730" s="193" t="s">
        <v>89</v>
      </c>
      <c r="AV1730" s="14" t="s">
        <v>89</v>
      </c>
      <c r="AW1730" s="14" t="s">
        <v>29</v>
      </c>
      <c r="AX1730" s="14" t="s">
        <v>74</v>
      </c>
      <c r="AY1730" s="193" t="s">
        <v>258</v>
      </c>
    </row>
    <row r="1731" spans="1:65" s="14" customFormat="1" ht="11.25">
      <c r="B1731" s="192"/>
      <c r="D1731" s="185" t="s">
        <v>266</v>
      </c>
      <c r="E1731" s="193" t="s">
        <v>1</v>
      </c>
      <c r="F1731" s="194" t="s">
        <v>2513</v>
      </c>
      <c r="H1731" s="195">
        <v>1.8</v>
      </c>
      <c r="I1731" s="196"/>
      <c r="L1731" s="192"/>
      <c r="M1731" s="197"/>
      <c r="N1731" s="198"/>
      <c r="O1731" s="198"/>
      <c r="P1731" s="198"/>
      <c r="Q1731" s="198"/>
      <c r="R1731" s="198"/>
      <c r="S1731" s="198"/>
      <c r="T1731" s="199"/>
      <c r="AT1731" s="193" t="s">
        <v>266</v>
      </c>
      <c r="AU1731" s="193" t="s">
        <v>89</v>
      </c>
      <c r="AV1731" s="14" t="s">
        <v>89</v>
      </c>
      <c r="AW1731" s="14" t="s">
        <v>29</v>
      </c>
      <c r="AX1731" s="14" t="s">
        <v>74</v>
      </c>
      <c r="AY1731" s="193" t="s">
        <v>258</v>
      </c>
    </row>
    <row r="1732" spans="1:65" s="13" customFormat="1" ht="11.25">
      <c r="B1732" s="184"/>
      <c r="D1732" s="185" t="s">
        <v>266</v>
      </c>
      <c r="E1732" s="186" t="s">
        <v>1</v>
      </c>
      <c r="F1732" s="187" t="s">
        <v>2514</v>
      </c>
      <c r="H1732" s="186" t="s">
        <v>1</v>
      </c>
      <c r="I1732" s="188"/>
      <c r="L1732" s="184"/>
      <c r="M1732" s="189"/>
      <c r="N1732" s="190"/>
      <c r="O1732" s="190"/>
      <c r="P1732" s="190"/>
      <c r="Q1732" s="190"/>
      <c r="R1732" s="190"/>
      <c r="S1732" s="190"/>
      <c r="T1732" s="191"/>
      <c r="AT1732" s="186" t="s">
        <v>266</v>
      </c>
      <c r="AU1732" s="186" t="s">
        <v>89</v>
      </c>
      <c r="AV1732" s="13" t="s">
        <v>82</v>
      </c>
      <c r="AW1732" s="13" t="s">
        <v>29</v>
      </c>
      <c r="AX1732" s="13" t="s">
        <v>74</v>
      </c>
      <c r="AY1732" s="186" t="s">
        <v>258</v>
      </c>
    </row>
    <row r="1733" spans="1:65" s="14" customFormat="1" ht="11.25">
      <c r="B1733" s="192"/>
      <c r="D1733" s="185" t="s">
        <v>266</v>
      </c>
      <c r="E1733" s="193" t="s">
        <v>1</v>
      </c>
      <c r="F1733" s="194" t="s">
        <v>2515</v>
      </c>
      <c r="H1733" s="195">
        <v>4.08</v>
      </c>
      <c r="I1733" s="196"/>
      <c r="L1733" s="192"/>
      <c r="M1733" s="197"/>
      <c r="N1733" s="198"/>
      <c r="O1733" s="198"/>
      <c r="P1733" s="198"/>
      <c r="Q1733" s="198"/>
      <c r="R1733" s="198"/>
      <c r="S1733" s="198"/>
      <c r="T1733" s="199"/>
      <c r="AT1733" s="193" t="s">
        <v>266</v>
      </c>
      <c r="AU1733" s="193" t="s">
        <v>89</v>
      </c>
      <c r="AV1733" s="14" t="s">
        <v>89</v>
      </c>
      <c r="AW1733" s="14" t="s">
        <v>29</v>
      </c>
      <c r="AX1733" s="14" t="s">
        <v>74</v>
      </c>
      <c r="AY1733" s="193" t="s">
        <v>258</v>
      </c>
    </row>
    <row r="1734" spans="1:65" s="14" customFormat="1" ht="11.25">
      <c r="B1734" s="192"/>
      <c r="D1734" s="185" t="s">
        <v>266</v>
      </c>
      <c r="E1734" s="193" t="s">
        <v>1</v>
      </c>
      <c r="F1734" s="194" t="s">
        <v>2516</v>
      </c>
      <c r="H1734" s="195">
        <v>4.3419999999999996</v>
      </c>
      <c r="I1734" s="196"/>
      <c r="L1734" s="192"/>
      <c r="M1734" s="197"/>
      <c r="N1734" s="198"/>
      <c r="O1734" s="198"/>
      <c r="P1734" s="198"/>
      <c r="Q1734" s="198"/>
      <c r="R1734" s="198"/>
      <c r="S1734" s="198"/>
      <c r="T1734" s="199"/>
      <c r="AT1734" s="193" t="s">
        <v>266</v>
      </c>
      <c r="AU1734" s="193" t="s">
        <v>89</v>
      </c>
      <c r="AV1734" s="14" t="s">
        <v>89</v>
      </c>
      <c r="AW1734" s="14" t="s">
        <v>29</v>
      </c>
      <c r="AX1734" s="14" t="s">
        <v>74</v>
      </c>
      <c r="AY1734" s="193" t="s">
        <v>258</v>
      </c>
    </row>
    <row r="1735" spans="1:65" s="13" customFormat="1" ht="11.25">
      <c r="B1735" s="184"/>
      <c r="D1735" s="185" t="s">
        <v>266</v>
      </c>
      <c r="E1735" s="186" t="s">
        <v>1</v>
      </c>
      <c r="F1735" s="187" t="s">
        <v>2517</v>
      </c>
      <c r="H1735" s="186" t="s">
        <v>1</v>
      </c>
      <c r="I1735" s="188"/>
      <c r="L1735" s="184"/>
      <c r="M1735" s="189"/>
      <c r="N1735" s="190"/>
      <c r="O1735" s="190"/>
      <c r="P1735" s="190"/>
      <c r="Q1735" s="190"/>
      <c r="R1735" s="190"/>
      <c r="S1735" s="190"/>
      <c r="T1735" s="191"/>
      <c r="AT1735" s="186" t="s">
        <v>266</v>
      </c>
      <c r="AU1735" s="186" t="s">
        <v>89</v>
      </c>
      <c r="AV1735" s="13" t="s">
        <v>82</v>
      </c>
      <c r="AW1735" s="13" t="s">
        <v>29</v>
      </c>
      <c r="AX1735" s="13" t="s">
        <v>74</v>
      </c>
      <c r="AY1735" s="186" t="s">
        <v>258</v>
      </c>
    </row>
    <row r="1736" spans="1:65" s="14" customFormat="1" ht="11.25">
      <c r="B1736" s="192"/>
      <c r="D1736" s="185" t="s">
        <v>266</v>
      </c>
      <c r="E1736" s="193" t="s">
        <v>1</v>
      </c>
      <c r="F1736" s="194" t="s">
        <v>2518</v>
      </c>
      <c r="H1736" s="195">
        <v>7.2</v>
      </c>
      <c r="I1736" s="196"/>
      <c r="L1736" s="192"/>
      <c r="M1736" s="197"/>
      <c r="N1736" s="198"/>
      <c r="O1736" s="198"/>
      <c r="P1736" s="198"/>
      <c r="Q1736" s="198"/>
      <c r="R1736" s="198"/>
      <c r="S1736" s="198"/>
      <c r="T1736" s="199"/>
      <c r="AT1736" s="193" t="s">
        <v>266</v>
      </c>
      <c r="AU1736" s="193" t="s">
        <v>89</v>
      </c>
      <c r="AV1736" s="14" t="s">
        <v>89</v>
      </c>
      <c r="AW1736" s="14" t="s">
        <v>29</v>
      </c>
      <c r="AX1736" s="14" t="s">
        <v>74</v>
      </c>
      <c r="AY1736" s="193" t="s">
        <v>258</v>
      </c>
    </row>
    <row r="1737" spans="1:65" s="15" customFormat="1" ht="11.25">
      <c r="B1737" s="200"/>
      <c r="D1737" s="185" t="s">
        <v>266</v>
      </c>
      <c r="E1737" s="201" t="s">
        <v>1</v>
      </c>
      <c r="F1737" s="202" t="s">
        <v>280</v>
      </c>
      <c r="H1737" s="203">
        <v>56.936999999999998</v>
      </c>
      <c r="I1737" s="204"/>
      <c r="L1737" s="200"/>
      <c r="M1737" s="205"/>
      <c r="N1737" s="206"/>
      <c r="O1737" s="206"/>
      <c r="P1737" s="206"/>
      <c r="Q1737" s="206"/>
      <c r="R1737" s="206"/>
      <c r="S1737" s="206"/>
      <c r="T1737" s="207"/>
      <c r="AT1737" s="201" t="s">
        <v>266</v>
      </c>
      <c r="AU1737" s="201" t="s">
        <v>89</v>
      </c>
      <c r="AV1737" s="15" t="s">
        <v>264</v>
      </c>
      <c r="AW1737" s="15" t="s">
        <v>29</v>
      </c>
      <c r="AX1737" s="15" t="s">
        <v>82</v>
      </c>
      <c r="AY1737" s="201" t="s">
        <v>258</v>
      </c>
    </row>
    <row r="1738" spans="1:65" s="2" customFormat="1" ht="24" customHeight="1">
      <c r="A1738" s="33"/>
      <c r="B1738" s="169"/>
      <c r="C1738" s="170" t="s">
        <v>2519</v>
      </c>
      <c r="D1738" s="170" t="s">
        <v>260</v>
      </c>
      <c r="E1738" s="171" t="s">
        <v>2520</v>
      </c>
      <c r="F1738" s="172" t="s">
        <v>2521</v>
      </c>
      <c r="G1738" s="173" t="s">
        <v>263</v>
      </c>
      <c r="H1738" s="174">
        <v>230.32</v>
      </c>
      <c r="I1738" s="175"/>
      <c r="J1738" s="174">
        <f>ROUND(I1738*H1738,3)</f>
        <v>0</v>
      </c>
      <c r="K1738" s="176"/>
      <c r="L1738" s="34"/>
      <c r="M1738" s="177" t="s">
        <v>1</v>
      </c>
      <c r="N1738" s="178" t="s">
        <v>40</v>
      </c>
      <c r="O1738" s="59"/>
      <c r="P1738" s="179">
        <f>O1738*H1738</f>
        <v>0</v>
      </c>
      <c r="Q1738" s="179">
        <v>3.3E-4</v>
      </c>
      <c r="R1738" s="179">
        <f>Q1738*H1738</f>
        <v>7.6005599999999993E-2</v>
      </c>
      <c r="S1738" s="179">
        <v>0</v>
      </c>
      <c r="T1738" s="180">
        <f>S1738*H1738</f>
        <v>0</v>
      </c>
      <c r="U1738" s="33"/>
      <c r="V1738" s="33"/>
      <c r="W1738" s="33"/>
      <c r="X1738" s="33"/>
      <c r="Y1738" s="33"/>
      <c r="Z1738" s="33"/>
      <c r="AA1738" s="33"/>
      <c r="AB1738" s="33"/>
      <c r="AC1738" s="33"/>
      <c r="AD1738" s="33"/>
      <c r="AE1738" s="33"/>
      <c r="AR1738" s="181" t="s">
        <v>351</v>
      </c>
      <c r="AT1738" s="181" t="s">
        <v>260</v>
      </c>
      <c r="AU1738" s="181" t="s">
        <v>89</v>
      </c>
      <c r="AY1738" s="18" t="s">
        <v>258</v>
      </c>
      <c r="BE1738" s="182">
        <f>IF(N1738="základná",J1738,0)</f>
        <v>0</v>
      </c>
      <c r="BF1738" s="182">
        <f>IF(N1738="znížená",J1738,0)</f>
        <v>0</v>
      </c>
      <c r="BG1738" s="182">
        <f>IF(N1738="zákl. prenesená",J1738,0)</f>
        <v>0</v>
      </c>
      <c r="BH1738" s="182">
        <f>IF(N1738="zníž. prenesená",J1738,0)</f>
        <v>0</v>
      </c>
      <c r="BI1738" s="182">
        <f>IF(N1738="nulová",J1738,0)</f>
        <v>0</v>
      </c>
      <c r="BJ1738" s="18" t="s">
        <v>89</v>
      </c>
      <c r="BK1738" s="183">
        <f>ROUND(I1738*H1738,3)</f>
        <v>0</v>
      </c>
      <c r="BL1738" s="18" t="s">
        <v>351</v>
      </c>
      <c r="BM1738" s="181" t="s">
        <v>2522</v>
      </c>
    </row>
    <row r="1739" spans="1:65" s="14" customFormat="1" ht="11.25">
      <c r="B1739" s="192"/>
      <c r="D1739" s="185" t="s">
        <v>266</v>
      </c>
      <c r="E1739" s="193" t="s">
        <v>1</v>
      </c>
      <c r="F1739" s="194" t="s">
        <v>160</v>
      </c>
      <c r="H1739" s="195">
        <v>34.93</v>
      </c>
      <c r="I1739" s="196"/>
      <c r="L1739" s="192"/>
      <c r="M1739" s="197"/>
      <c r="N1739" s="198"/>
      <c r="O1739" s="198"/>
      <c r="P1739" s="198"/>
      <c r="Q1739" s="198"/>
      <c r="R1739" s="198"/>
      <c r="S1739" s="198"/>
      <c r="T1739" s="199"/>
      <c r="AT1739" s="193" t="s">
        <v>266</v>
      </c>
      <c r="AU1739" s="193" t="s">
        <v>89</v>
      </c>
      <c r="AV1739" s="14" t="s">
        <v>89</v>
      </c>
      <c r="AW1739" s="14" t="s">
        <v>29</v>
      </c>
      <c r="AX1739" s="14" t="s">
        <v>74</v>
      </c>
      <c r="AY1739" s="193" t="s">
        <v>258</v>
      </c>
    </row>
    <row r="1740" spans="1:65" s="14" customFormat="1" ht="11.25">
      <c r="B1740" s="192"/>
      <c r="D1740" s="185" t="s">
        <v>266</v>
      </c>
      <c r="E1740" s="193" t="s">
        <v>1</v>
      </c>
      <c r="F1740" s="194" t="s">
        <v>162</v>
      </c>
      <c r="H1740" s="195">
        <v>4.5599999999999996</v>
      </c>
      <c r="I1740" s="196"/>
      <c r="L1740" s="192"/>
      <c r="M1740" s="197"/>
      <c r="N1740" s="198"/>
      <c r="O1740" s="198"/>
      <c r="P1740" s="198"/>
      <c r="Q1740" s="198"/>
      <c r="R1740" s="198"/>
      <c r="S1740" s="198"/>
      <c r="T1740" s="199"/>
      <c r="AT1740" s="193" t="s">
        <v>266</v>
      </c>
      <c r="AU1740" s="193" t="s">
        <v>89</v>
      </c>
      <c r="AV1740" s="14" t="s">
        <v>89</v>
      </c>
      <c r="AW1740" s="14" t="s">
        <v>29</v>
      </c>
      <c r="AX1740" s="14" t="s">
        <v>74</v>
      </c>
      <c r="AY1740" s="193" t="s">
        <v>258</v>
      </c>
    </row>
    <row r="1741" spans="1:65" s="14" customFormat="1" ht="11.25">
      <c r="B1741" s="192"/>
      <c r="D1741" s="185" t="s">
        <v>266</v>
      </c>
      <c r="E1741" s="193" t="s">
        <v>1</v>
      </c>
      <c r="F1741" s="194" t="s">
        <v>164</v>
      </c>
      <c r="H1741" s="195">
        <v>155.25</v>
      </c>
      <c r="I1741" s="196"/>
      <c r="L1741" s="192"/>
      <c r="M1741" s="197"/>
      <c r="N1741" s="198"/>
      <c r="O1741" s="198"/>
      <c r="P1741" s="198"/>
      <c r="Q1741" s="198"/>
      <c r="R1741" s="198"/>
      <c r="S1741" s="198"/>
      <c r="T1741" s="199"/>
      <c r="AT1741" s="193" t="s">
        <v>266</v>
      </c>
      <c r="AU1741" s="193" t="s">
        <v>89</v>
      </c>
      <c r="AV1741" s="14" t="s">
        <v>89</v>
      </c>
      <c r="AW1741" s="14" t="s">
        <v>29</v>
      </c>
      <c r="AX1741" s="14" t="s">
        <v>74</v>
      </c>
      <c r="AY1741" s="193" t="s">
        <v>258</v>
      </c>
    </row>
    <row r="1742" spans="1:65" s="14" customFormat="1" ht="11.25">
      <c r="B1742" s="192"/>
      <c r="D1742" s="185" t="s">
        <v>266</v>
      </c>
      <c r="E1742" s="193" t="s">
        <v>1</v>
      </c>
      <c r="F1742" s="194" t="s">
        <v>166</v>
      </c>
      <c r="H1742" s="195">
        <v>35.58</v>
      </c>
      <c r="I1742" s="196"/>
      <c r="L1742" s="192"/>
      <c r="M1742" s="197"/>
      <c r="N1742" s="198"/>
      <c r="O1742" s="198"/>
      <c r="P1742" s="198"/>
      <c r="Q1742" s="198"/>
      <c r="R1742" s="198"/>
      <c r="S1742" s="198"/>
      <c r="T1742" s="199"/>
      <c r="AT1742" s="193" t="s">
        <v>266</v>
      </c>
      <c r="AU1742" s="193" t="s">
        <v>89</v>
      </c>
      <c r="AV1742" s="14" t="s">
        <v>89</v>
      </c>
      <c r="AW1742" s="14" t="s">
        <v>29</v>
      </c>
      <c r="AX1742" s="14" t="s">
        <v>74</v>
      </c>
      <c r="AY1742" s="193" t="s">
        <v>258</v>
      </c>
    </row>
    <row r="1743" spans="1:65" s="15" customFormat="1" ht="11.25">
      <c r="B1743" s="200"/>
      <c r="D1743" s="185" t="s">
        <v>266</v>
      </c>
      <c r="E1743" s="201" t="s">
        <v>180</v>
      </c>
      <c r="F1743" s="202" t="s">
        <v>280</v>
      </c>
      <c r="H1743" s="203">
        <v>230.32</v>
      </c>
      <c r="I1743" s="204"/>
      <c r="L1743" s="200"/>
      <c r="M1743" s="205"/>
      <c r="N1743" s="206"/>
      <c r="O1743" s="206"/>
      <c r="P1743" s="206"/>
      <c r="Q1743" s="206"/>
      <c r="R1743" s="206"/>
      <c r="S1743" s="206"/>
      <c r="T1743" s="207"/>
      <c r="AT1743" s="201" t="s">
        <v>266</v>
      </c>
      <c r="AU1743" s="201" t="s">
        <v>89</v>
      </c>
      <c r="AV1743" s="15" t="s">
        <v>264</v>
      </c>
      <c r="AW1743" s="15" t="s">
        <v>29</v>
      </c>
      <c r="AX1743" s="15" t="s">
        <v>82</v>
      </c>
      <c r="AY1743" s="201" t="s">
        <v>258</v>
      </c>
    </row>
    <row r="1744" spans="1:65" s="2" customFormat="1" ht="24" customHeight="1">
      <c r="A1744" s="33"/>
      <c r="B1744" s="169"/>
      <c r="C1744" s="170" t="s">
        <v>2523</v>
      </c>
      <c r="D1744" s="170" t="s">
        <v>260</v>
      </c>
      <c r="E1744" s="171" t="s">
        <v>2524</v>
      </c>
      <c r="F1744" s="172" t="s">
        <v>2525</v>
      </c>
      <c r="G1744" s="173" t="s">
        <v>263</v>
      </c>
      <c r="H1744" s="174">
        <v>149.46</v>
      </c>
      <c r="I1744" s="175"/>
      <c r="J1744" s="174">
        <f>ROUND(I1744*H1744,3)</f>
        <v>0</v>
      </c>
      <c r="K1744" s="176"/>
      <c r="L1744" s="34"/>
      <c r="M1744" s="177" t="s">
        <v>1</v>
      </c>
      <c r="N1744" s="178" t="s">
        <v>40</v>
      </c>
      <c r="O1744" s="59"/>
      <c r="P1744" s="179">
        <f>O1744*H1744</f>
        <v>0</v>
      </c>
      <c r="Q1744" s="179">
        <v>3.3E-4</v>
      </c>
      <c r="R1744" s="179">
        <f>Q1744*H1744</f>
        <v>4.9321799999999999E-2</v>
      </c>
      <c r="S1744" s="179">
        <v>0</v>
      </c>
      <c r="T1744" s="180">
        <f>S1744*H1744</f>
        <v>0</v>
      </c>
      <c r="U1744" s="33"/>
      <c r="V1744" s="33"/>
      <c r="W1744" s="33"/>
      <c r="X1744" s="33"/>
      <c r="Y1744" s="33"/>
      <c r="Z1744" s="33"/>
      <c r="AA1744" s="33"/>
      <c r="AB1744" s="33"/>
      <c r="AC1744" s="33"/>
      <c r="AD1744" s="33"/>
      <c r="AE1744" s="33"/>
      <c r="AR1744" s="181" t="s">
        <v>351</v>
      </c>
      <c r="AT1744" s="181" t="s">
        <v>260</v>
      </c>
      <c r="AU1744" s="181" t="s">
        <v>89</v>
      </c>
      <c r="AY1744" s="18" t="s">
        <v>258</v>
      </c>
      <c r="BE1744" s="182">
        <f>IF(N1744="základná",J1744,0)</f>
        <v>0</v>
      </c>
      <c r="BF1744" s="182">
        <f>IF(N1744="znížená",J1744,0)</f>
        <v>0</v>
      </c>
      <c r="BG1744" s="182">
        <f>IF(N1744="zákl. prenesená",J1744,0)</f>
        <v>0</v>
      </c>
      <c r="BH1744" s="182">
        <f>IF(N1744="zníž. prenesená",J1744,0)</f>
        <v>0</v>
      </c>
      <c r="BI1744" s="182">
        <f>IF(N1744="nulová",J1744,0)</f>
        <v>0</v>
      </c>
      <c r="BJ1744" s="18" t="s">
        <v>89</v>
      </c>
      <c r="BK1744" s="183">
        <f>ROUND(I1744*H1744,3)</f>
        <v>0</v>
      </c>
      <c r="BL1744" s="18" t="s">
        <v>351</v>
      </c>
      <c r="BM1744" s="181" t="s">
        <v>2526</v>
      </c>
    </row>
    <row r="1745" spans="2:51" s="14" customFormat="1" ht="11.25">
      <c r="B1745" s="192"/>
      <c r="D1745" s="185" t="s">
        <v>266</v>
      </c>
      <c r="E1745" s="193" t="s">
        <v>1</v>
      </c>
      <c r="F1745" s="194" t="s">
        <v>1787</v>
      </c>
      <c r="H1745" s="195">
        <v>4.2190000000000003</v>
      </c>
      <c r="I1745" s="196"/>
      <c r="L1745" s="192"/>
      <c r="M1745" s="197"/>
      <c r="N1745" s="198"/>
      <c r="O1745" s="198"/>
      <c r="P1745" s="198"/>
      <c r="Q1745" s="198"/>
      <c r="R1745" s="198"/>
      <c r="S1745" s="198"/>
      <c r="T1745" s="199"/>
      <c r="AT1745" s="193" t="s">
        <v>266</v>
      </c>
      <c r="AU1745" s="193" t="s">
        <v>89</v>
      </c>
      <c r="AV1745" s="14" t="s">
        <v>89</v>
      </c>
      <c r="AW1745" s="14" t="s">
        <v>29</v>
      </c>
      <c r="AX1745" s="14" t="s">
        <v>74</v>
      </c>
      <c r="AY1745" s="193" t="s">
        <v>258</v>
      </c>
    </row>
    <row r="1746" spans="2:51" s="14" customFormat="1" ht="11.25">
      <c r="B1746" s="192"/>
      <c r="D1746" s="185" t="s">
        <v>266</v>
      </c>
      <c r="E1746" s="193" t="s">
        <v>1</v>
      </c>
      <c r="F1746" s="194" t="s">
        <v>2527</v>
      </c>
      <c r="H1746" s="195">
        <v>9.27</v>
      </c>
      <c r="I1746" s="196"/>
      <c r="L1746" s="192"/>
      <c r="M1746" s="197"/>
      <c r="N1746" s="198"/>
      <c r="O1746" s="198"/>
      <c r="P1746" s="198"/>
      <c r="Q1746" s="198"/>
      <c r="R1746" s="198"/>
      <c r="S1746" s="198"/>
      <c r="T1746" s="199"/>
      <c r="AT1746" s="193" t="s">
        <v>266</v>
      </c>
      <c r="AU1746" s="193" t="s">
        <v>89</v>
      </c>
      <c r="AV1746" s="14" t="s">
        <v>89</v>
      </c>
      <c r="AW1746" s="14" t="s">
        <v>29</v>
      </c>
      <c r="AX1746" s="14" t="s">
        <v>74</v>
      </c>
      <c r="AY1746" s="193" t="s">
        <v>258</v>
      </c>
    </row>
    <row r="1747" spans="2:51" s="14" customFormat="1" ht="11.25">
      <c r="B1747" s="192"/>
      <c r="D1747" s="185" t="s">
        <v>266</v>
      </c>
      <c r="E1747" s="193" t="s">
        <v>1</v>
      </c>
      <c r="F1747" s="194" t="s">
        <v>2528</v>
      </c>
      <c r="H1747" s="195">
        <v>4.2190000000000003</v>
      </c>
      <c r="I1747" s="196"/>
      <c r="L1747" s="192"/>
      <c r="M1747" s="197"/>
      <c r="N1747" s="198"/>
      <c r="O1747" s="198"/>
      <c r="P1747" s="198"/>
      <c r="Q1747" s="198"/>
      <c r="R1747" s="198"/>
      <c r="S1747" s="198"/>
      <c r="T1747" s="199"/>
      <c r="AT1747" s="193" t="s">
        <v>266</v>
      </c>
      <c r="AU1747" s="193" t="s">
        <v>89</v>
      </c>
      <c r="AV1747" s="14" t="s">
        <v>89</v>
      </c>
      <c r="AW1747" s="14" t="s">
        <v>29</v>
      </c>
      <c r="AX1747" s="14" t="s">
        <v>74</v>
      </c>
      <c r="AY1747" s="193" t="s">
        <v>258</v>
      </c>
    </row>
    <row r="1748" spans="2:51" s="14" customFormat="1" ht="11.25">
      <c r="B1748" s="192"/>
      <c r="D1748" s="185" t="s">
        <v>266</v>
      </c>
      <c r="E1748" s="193" t="s">
        <v>1</v>
      </c>
      <c r="F1748" s="194" t="s">
        <v>2529</v>
      </c>
      <c r="H1748" s="195">
        <v>5.7530000000000001</v>
      </c>
      <c r="I1748" s="196"/>
      <c r="L1748" s="192"/>
      <c r="M1748" s="197"/>
      <c r="N1748" s="198"/>
      <c r="O1748" s="198"/>
      <c r="P1748" s="198"/>
      <c r="Q1748" s="198"/>
      <c r="R1748" s="198"/>
      <c r="S1748" s="198"/>
      <c r="T1748" s="199"/>
      <c r="AT1748" s="193" t="s">
        <v>266</v>
      </c>
      <c r="AU1748" s="193" t="s">
        <v>89</v>
      </c>
      <c r="AV1748" s="14" t="s">
        <v>89</v>
      </c>
      <c r="AW1748" s="14" t="s">
        <v>29</v>
      </c>
      <c r="AX1748" s="14" t="s">
        <v>74</v>
      </c>
      <c r="AY1748" s="193" t="s">
        <v>258</v>
      </c>
    </row>
    <row r="1749" spans="2:51" s="14" customFormat="1" ht="11.25">
      <c r="B1749" s="192"/>
      <c r="D1749" s="185" t="s">
        <v>266</v>
      </c>
      <c r="E1749" s="193" t="s">
        <v>1</v>
      </c>
      <c r="F1749" s="194" t="s">
        <v>2530</v>
      </c>
      <c r="H1749" s="195">
        <v>9.27</v>
      </c>
      <c r="I1749" s="196"/>
      <c r="L1749" s="192"/>
      <c r="M1749" s="197"/>
      <c r="N1749" s="198"/>
      <c r="O1749" s="198"/>
      <c r="P1749" s="198"/>
      <c r="Q1749" s="198"/>
      <c r="R1749" s="198"/>
      <c r="S1749" s="198"/>
      <c r="T1749" s="199"/>
      <c r="AT1749" s="193" t="s">
        <v>266</v>
      </c>
      <c r="AU1749" s="193" t="s">
        <v>89</v>
      </c>
      <c r="AV1749" s="14" t="s">
        <v>89</v>
      </c>
      <c r="AW1749" s="14" t="s">
        <v>29</v>
      </c>
      <c r="AX1749" s="14" t="s">
        <v>74</v>
      </c>
      <c r="AY1749" s="193" t="s">
        <v>258</v>
      </c>
    </row>
    <row r="1750" spans="2:51" s="13" customFormat="1" ht="11.25">
      <c r="B1750" s="184"/>
      <c r="D1750" s="185" t="s">
        <v>266</v>
      </c>
      <c r="E1750" s="186" t="s">
        <v>1</v>
      </c>
      <c r="F1750" s="187" t="s">
        <v>737</v>
      </c>
      <c r="H1750" s="186" t="s">
        <v>1</v>
      </c>
      <c r="I1750" s="188"/>
      <c r="L1750" s="184"/>
      <c r="M1750" s="189"/>
      <c r="N1750" s="190"/>
      <c r="O1750" s="190"/>
      <c r="P1750" s="190"/>
      <c r="Q1750" s="190"/>
      <c r="R1750" s="190"/>
      <c r="S1750" s="190"/>
      <c r="T1750" s="191"/>
      <c r="AT1750" s="186" t="s">
        <v>266</v>
      </c>
      <c r="AU1750" s="186" t="s">
        <v>89</v>
      </c>
      <c r="AV1750" s="13" t="s">
        <v>82</v>
      </c>
      <c r="AW1750" s="13" t="s">
        <v>29</v>
      </c>
      <c r="AX1750" s="13" t="s">
        <v>74</v>
      </c>
      <c r="AY1750" s="186" t="s">
        <v>258</v>
      </c>
    </row>
    <row r="1751" spans="2:51" s="14" customFormat="1" ht="11.25">
      <c r="B1751" s="192"/>
      <c r="D1751" s="185" t="s">
        <v>266</v>
      </c>
      <c r="E1751" s="193" t="s">
        <v>1</v>
      </c>
      <c r="F1751" s="194" t="s">
        <v>2531</v>
      </c>
      <c r="H1751" s="195">
        <v>7.774</v>
      </c>
      <c r="I1751" s="196"/>
      <c r="L1751" s="192"/>
      <c r="M1751" s="197"/>
      <c r="N1751" s="198"/>
      <c r="O1751" s="198"/>
      <c r="P1751" s="198"/>
      <c r="Q1751" s="198"/>
      <c r="R1751" s="198"/>
      <c r="S1751" s="198"/>
      <c r="T1751" s="199"/>
      <c r="AT1751" s="193" t="s">
        <v>266</v>
      </c>
      <c r="AU1751" s="193" t="s">
        <v>89</v>
      </c>
      <c r="AV1751" s="14" t="s">
        <v>89</v>
      </c>
      <c r="AW1751" s="14" t="s">
        <v>29</v>
      </c>
      <c r="AX1751" s="14" t="s">
        <v>74</v>
      </c>
      <c r="AY1751" s="193" t="s">
        <v>258</v>
      </c>
    </row>
    <row r="1752" spans="2:51" s="13" customFormat="1" ht="11.25">
      <c r="B1752" s="184"/>
      <c r="D1752" s="185" t="s">
        <v>266</v>
      </c>
      <c r="E1752" s="186" t="s">
        <v>1</v>
      </c>
      <c r="F1752" s="187" t="s">
        <v>739</v>
      </c>
      <c r="H1752" s="186" t="s">
        <v>1</v>
      </c>
      <c r="I1752" s="188"/>
      <c r="L1752" s="184"/>
      <c r="M1752" s="189"/>
      <c r="N1752" s="190"/>
      <c r="O1752" s="190"/>
      <c r="P1752" s="190"/>
      <c r="Q1752" s="190"/>
      <c r="R1752" s="190"/>
      <c r="S1752" s="190"/>
      <c r="T1752" s="191"/>
      <c r="AT1752" s="186" t="s">
        <v>266</v>
      </c>
      <c r="AU1752" s="186" t="s">
        <v>89</v>
      </c>
      <c r="AV1752" s="13" t="s">
        <v>82</v>
      </c>
      <c r="AW1752" s="13" t="s">
        <v>29</v>
      </c>
      <c r="AX1752" s="13" t="s">
        <v>74</v>
      </c>
      <c r="AY1752" s="186" t="s">
        <v>258</v>
      </c>
    </row>
    <row r="1753" spans="2:51" s="14" customFormat="1" ht="11.25">
      <c r="B1753" s="192"/>
      <c r="D1753" s="185" t="s">
        <v>266</v>
      </c>
      <c r="E1753" s="193" t="s">
        <v>1</v>
      </c>
      <c r="F1753" s="194" t="s">
        <v>2532</v>
      </c>
      <c r="H1753" s="195">
        <v>3.339</v>
      </c>
      <c r="I1753" s="196"/>
      <c r="L1753" s="192"/>
      <c r="M1753" s="197"/>
      <c r="N1753" s="198"/>
      <c r="O1753" s="198"/>
      <c r="P1753" s="198"/>
      <c r="Q1753" s="198"/>
      <c r="R1753" s="198"/>
      <c r="S1753" s="198"/>
      <c r="T1753" s="199"/>
      <c r="AT1753" s="193" t="s">
        <v>266</v>
      </c>
      <c r="AU1753" s="193" t="s">
        <v>89</v>
      </c>
      <c r="AV1753" s="14" t="s">
        <v>89</v>
      </c>
      <c r="AW1753" s="14" t="s">
        <v>29</v>
      </c>
      <c r="AX1753" s="14" t="s">
        <v>74</v>
      </c>
      <c r="AY1753" s="193" t="s">
        <v>258</v>
      </c>
    </row>
    <row r="1754" spans="2:51" s="13" customFormat="1" ht="11.25">
      <c r="B1754" s="184"/>
      <c r="D1754" s="185" t="s">
        <v>266</v>
      </c>
      <c r="E1754" s="186" t="s">
        <v>1</v>
      </c>
      <c r="F1754" s="187" t="s">
        <v>742</v>
      </c>
      <c r="H1754" s="186" t="s">
        <v>1</v>
      </c>
      <c r="I1754" s="188"/>
      <c r="L1754" s="184"/>
      <c r="M1754" s="189"/>
      <c r="N1754" s="190"/>
      <c r="O1754" s="190"/>
      <c r="P1754" s="190"/>
      <c r="Q1754" s="190"/>
      <c r="R1754" s="190"/>
      <c r="S1754" s="190"/>
      <c r="T1754" s="191"/>
      <c r="AT1754" s="186" t="s">
        <v>266</v>
      </c>
      <c r="AU1754" s="186" t="s">
        <v>89</v>
      </c>
      <c r="AV1754" s="13" t="s">
        <v>82</v>
      </c>
      <c r="AW1754" s="13" t="s">
        <v>29</v>
      </c>
      <c r="AX1754" s="13" t="s">
        <v>74</v>
      </c>
      <c r="AY1754" s="186" t="s">
        <v>258</v>
      </c>
    </row>
    <row r="1755" spans="2:51" s="14" customFormat="1" ht="11.25">
      <c r="B1755" s="192"/>
      <c r="D1755" s="185" t="s">
        <v>266</v>
      </c>
      <c r="E1755" s="193" t="s">
        <v>1</v>
      </c>
      <c r="F1755" s="194" t="s">
        <v>2533</v>
      </c>
      <c r="H1755" s="195">
        <v>3.641</v>
      </c>
      <c r="I1755" s="196"/>
      <c r="L1755" s="192"/>
      <c r="M1755" s="197"/>
      <c r="N1755" s="198"/>
      <c r="O1755" s="198"/>
      <c r="P1755" s="198"/>
      <c r="Q1755" s="198"/>
      <c r="R1755" s="198"/>
      <c r="S1755" s="198"/>
      <c r="T1755" s="199"/>
      <c r="AT1755" s="193" t="s">
        <v>266</v>
      </c>
      <c r="AU1755" s="193" t="s">
        <v>89</v>
      </c>
      <c r="AV1755" s="14" t="s">
        <v>89</v>
      </c>
      <c r="AW1755" s="14" t="s">
        <v>29</v>
      </c>
      <c r="AX1755" s="14" t="s">
        <v>74</v>
      </c>
      <c r="AY1755" s="193" t="s">
        <v>258</v>
      </c>
    </row>
    <row r="1756" spans="2:51" s="13" customFormat="1" ht="11.25">
      <c r="B1756" s="184"/>
      <c r="D1756" s="185" t="s">
        <v>266</v>
      </c>
      <c r="E1756" s="186" t="s">
        <v>1</v>
      </c>
      <c r="F1756" s="187" t="s">
        <v>2534</v>
      </c>
      <c r="H1756" s="186" t="s">
        <v>1</v>
      </c>
      <c r="I1756" s="188"/>
      <c r="L1756" s="184"/>
      <c r="M1756" s="189"/>
      <c r="N1756" s="190"/>
      <c r="O1756" s="190"/>
      <c r="P1756" s="190"/>
      <c r="Q1756" s="190"/>
      <c r="R1756" s="190"/>
      <c r="S1756" s="190"/>
      <c r="T1756" s="191"/>
      <c r="AT1756" s="186" t="s">
        <v>266</v>
      </c>
      <c r="AU1756" s="186" t="s">
        <v>89</v>
      </c>
      <c r="AV1756" s="13" t="s">
        <v>82</v>
      </c>
      <c r="AW1756" s="13" t="s">
        <v>29</v>
      </c>
      <c r="AX1756" s="13" t="s">
        <v>74</v>
      </c>
      <c r="AY1756" s="186" t="s">
        <v>258</v>
      </c>
    </row>
    <row r="1757" spans="2:51" s="14" customFormat="1" ht="11.25">
      <c r="B1757" s="192"/>
      <c r="D1757" s="185" t="s">
        <v>266</v>
      </c>
      <c r="E1757" s="193" t="s">
        <v>1</v>
      </c>
      <c r="F1757" s="194" t="s">
        <v>2535</v>
      </c>
      <c r="H1757" s="195">
        <v>5.7089999999999996</v>
      </c>
      <c r="I1757" s="196"/>
      <c r="L1757" s="192"/>
      <c r="M1757" s="197"/>
      <c r="N1757" s="198"/>
      <c r="O1757" s="198"/>
      <c r="P1757" s="198"/>
      <c r="Q1757" s="198"/>
      <c r="R1757" s="198"/>
      <c r="S1757" s="198"/>
      <c r="T1757" s="199"/>
      <c r="AT1757" s="193" t="s">
        <v>266</v>
      </c>
      <c r="AU1757" s="193" t="s">
        <v>89</v>
      </c>
      <c r="AV1757" s="14" t="s">
        <v>89</v>
      </c>
      <c r="AW1757" s="14" t="s">
        <v>29</v>
      </c>
      <c r="AX1757" s="14" t="s">
        <v>74</v>
      </c>
      <c r="AY1757" s="193" t="s">
        <v>258</v>
      </c>
    </row>
    <row r="1758" spans="2:51" s="13" customFormat="1" ht="11.25">
      <c r="B1758" s="184"/>
      <c r="D1758" s="185" t="s">
        <v>266</v>
      </c>
      <c r="E1758" s="186" t="s">
        <v>1</v>
      </c>
      <c r="F1758" s="187" t="s">
        <v>726</v>
      </c>
      <c r="H1758" s="186" t="s">
        <v>1</v>
      </c>
      <c r="I1758" s="188"/>
      <c r="L1758" s="184"/>
      <c r="M1758" s="189"/>
      <c r="N1758" s="190"/>
      <c r="O1758" s="190"/>
      <c r="P1758" s="190"/>
      <c r="Q1758" s="190"/>
      <c r="R1758" s="190"/>
      <c r="S1758" s="190"/>
      <c r="T1758" s="191"/>
      <c r="AT1758" s="186" t="s">
        <v>266</v>
      </c>
      <c r="AU1758" s="186" t="s">
        <v>89</v>
      </c>
      <c r="AV1758" s="13" t="s">
        <v>82</v>
      </c>
      <c r="AW1758" s="13" t="s">
        <v>29</v>
      </c>
      <c r="AX1758" s="13" t="s">
        <v>74</v>
      </c>
      <c r="AY1758" s="186" t="s">
        <v>258</v>
      </c>
    </row>
    <row r="1759" spans="2:51" s="14" customFormat="1" ht="11.25">
      <c r="B1759" s="192"/>
      <c r="D1759" s="185" t="s">
        <v>266</v>
      </c>
      <c r="E1759" s="193" t="s">
        <v>1</v>
      </c>
      <c r="F1759" s="194" t="s">
        <v>2536</v>
      </c>
      <c r="H1759" s="195">
        <v>1.903</v>
      </c>
      <c r="I1759" s="196"/>
      <c r="L1759" s="192"/>
      <c r="M1759" s="197"/>
      <c r="N1759" s="198"/>
      <c r="O1759" s="198"/>
      <c r="P1759" s="198"/>
      <c r="Q1759" s="198"/>
      <c r="R1759" s="198"/>
      <c r="S1759" s="198"/>
      <c r="T1759" s="199"/>
      <c r="AT1759" s="193" t="s">
        <v>266</v>
      </c>
      <c r="AU1759" s="193" t="s">
        <v>89</v>
      </c>
      <c r="AV1759" s="14" t="s">
        <v>89</v>
      </c>
      <c r="AW1759" s="14" t="s">
        <v>29</v>
      </c>
      <c r="AX1759" s="14" t="s">
        <v>74</v>
      </c>
      <c r="AY1759" s="193" t="s">
        <v>258</v>
      </c>
    </row>
    <row r="1760" spans="2:51" s="13" customFormat="1" ht="11.25">
      <c r="B1760" s="184"/>
      <c r="D1760" s="185" t="s">
        <v>266</v>
      </c>
      <c r="E1760" s="186" t="s">
        <v>1</v>
      </c>
      <c r="F1760" s="187" t="s">
        <v>856</v>
      </c>
      <c r="H1760" s="186" t="s">
        <v>1</v>
      </c>
      <c r="I1760" s="188"/>
      <c r="L1760" s="184"/>
      <c r="M1760" s="189"/>
      <c r="N1760" s="190"/>
      <c r="O1760" s="190"/>
      <c r="P1760" s="190"/>
      <c r="Q1760" s="190"/>
      <c r="R1760" s="190"/>
      <c r="S1760" s="190"/>
      <c r="T1760" s="191"/>
      <c r="AT1760" s="186" t="s">
        <v>266</v>
      </c>
      <c r="AU1760" s="186" t="s">
        <v>89</v>
      </c>
      <c r="AV1760" s="13" t="s">
        <v>82</v>
      </c>
      <c r="AW1760" s="13" t="s">
        <v>29</v>
      </c>
      <c r="AX1760" s="13" t="s">
        <v>74</v>
      </c>
      <c r="AY1760" s="186" t="s">
        <v>258</v>
      </c>
    </row>
    <row r="1761" spans="1:65" s="14" customFormat="1" ht="11.25">
      <c r="B1761" s="192"/>
      <c r="D1761" s="185" t="s">
        <v>266</v>
      </c>
      <c r="E1761" s="193" t="s">
        <v>1</v>
      </c>
      <c r="F1761" s="194" t="s">
        <v>2537</v>
      </c>
      <c r="H1761" s="195">
        <v>15.75</v>
      </c>
      <c r="I1761" s="196"/>
      <c r="L1761" s="192"/>
      <c r="M1761" s="197"/>
      <c r="N1761" s="198"/>
      <c r="O1761" s="198"/>
      <c r="P1761" s="198"/>
      <c r="Q1761" s="198"/>
      <c r="R1761" s="198"/>
      <c r="S1761" s="198"/>
      <c r="T1761" s="199"/>
      <c r="AT1761" s="193" t="s">
        <v>266</v>
      </c>
      <c r="AU1761" s="193" t="s">
        <v>89</v>
      </c>
      <c r="AV1761" s="14" t="s">
        <v>89</v>
      </c>
      <c r="AW1761" s="14" t="s">
        <v>29</v>
      </c>
      <c r="AX1761" s="14" t="s">
        <v>74</v>
      </c>
      <c r="AY1761" s="193" t="s">
        <v>258</v>
      </c>
    </row>
    <row r="1762" spans="1:65" s="13" customFormat="1" ht="11.25">
      <c r="B1762" s="184"/>
      <c r="D1762" s="185" t="s">
        <v>266</v>
      </c>
      <c r="E1762" s="186" t="s">
        <v>1</v>
      </c>
      <c r="F1762" s="187" t="s">
        <v>852</v>
      </c>
      <c r="H1762" s="186" t="s">
        <v>1</v>
      </c>
      <c r="I1762" s="188"/>
      <c r="L1762" s="184"/>
      <c r="M1762" s="189"/>
      <c r="N1762" s="190"/>
      <c r="O1762" s="190"/>
      <c r="P1762" s="190"/>
      <c r="Q1762" s="190"/>
      <c r="R1762" s="190"/>
      <c r="S1762" s="190"/>
      <c r="T1762" s="191"/>
      <c r="AT1762" s="186" t="s">
        <v>266</v>
      </c>
      <c r="AU1762" s="186" t="s">
        <v>89</v>
      </c>
      <c r="AV1762" s="13" t="s">
        <v>82</v>
      </c>
      <c r="AW1762" s="13" t="s">
        <v>29</v>
      </c>
      <c r="AX1762" s="13" t="s">
        <v>74</v>
      </c>
      <c r="AY1762" s="186" t="s">
        <v>258</v>
      </c>
    </row>
    <row r="1763" spans="1:65" s="14" customFormat="1" ht="11.25">
      <c r="B1763" s="192"/>
      <c r="D1763" s="185" t="s">
        <v>266</v>
      </c>
      <c r="E1763" s="193" t="s">
        <v>1</v>
      </c>
      <c r="F1763" s="194" t="s">
        <v>2538</v>
      </c>
      <c r="H1763" s="195">
        <v>21.335000000000001</v>
      </c>
      <c r="I1763" s="196"/>
      <c r="L1763" s="192"/>
      <c r="M1763" s="197"/>
      <c r="N1763" s="198"/>
      <c r="O1763" s="198"/>
      <c r="P1763" s="198"/>
      <c r="Q1763" s="198"/>
      <c r="R1763" s="198"/>
      <c r="S1763" s="198"/>
      <c r="T1763" s="199"/>
      <c r="AT1763" s="193" t="s">
        <v>266</v>
      </c>
      <c r="AU1763" s="193" t="s">
        <v>89</v>
      </c>
      <c r="AV1763" s="14" t="s">
        <v>89</v>
      </c>
      <c r="AW1763" s="14" t="s">
        <v>29</v>
      </c>
      <c r="AX1763" s="14" t="s">
        <v>74</v>
      </c>
      <c r="AY1763" s="193" t="s">
        <v>258</v>
      </c>
    </row>
    <row r="1764" spans="1:65" s="13" customFormat="1" ht="11.25">
      <c r="B1764" s="184"/>
      <c r="D1764" s="185" t="s">
        <v>266</v>
      </c>
      <c r="E1764" s="186" t="s">
        <v>1</v>
      </c>
      <c r="F1764" s="187" t="s">
        <v>854</v>
      </c>
      <c r="H1764" s="186" t="s">
        <v>1</v>
      </c>
      <c r="I1764" s="188"/>
      <c r="L1764" s="184"/>
      <c r="M1764" s="189"/>
      <c r="N1764" s="190"/>
      <c r="O1764" s="190"/>
      <c r="P1764" s="190"/>
      <c r="Q1764" s="190"/>
      <c r="R1764" s="190"/>
      <c r="S1764" s="190"/>
      <c r="T1764" s="191"/>
      <c r="AT1764" s="186" t="s">
        <v>266</v>
      </c>
      <c r="AU1764" s="186" t="s">
        <v>89</v>
      </c>
      <c r="AV1764" s="13" t="s">
        <v>82</v>
      </c>
      <c r="AW1764" s="13" t="s">
        <v>29</v>
      </c>
      <c r="AX1764" s="13" t="s">
        <v>74</v>
      </c>
      <c r="AY1764" s="186" t="s">
        <v>258</v>
      </c>
    </row>
    <row r="1765" spans="1:65" s="14" customFormat="1" ht="11.25">
      <c r="B1765" s="192"/>
      <c r="D1765" s="185" t="s">
        <v>266</v>
      </c>
      <c r="E1765" s="193" t="s">
        <v>1</v>
      </c>
      <c r="F1765" s="194" t="s">
        <v>2539</v>
      </c>
      <c r="H1765" s="195">
        <v>30.619</v>
      </c>
      <c r="I1765" s="196"/>
      <c r="L1765" s="192"/>
      <c r="M1765" s="197"/>
      <c r="N1765" s="198"/>
      <c r="O1765" s="198"/>
      <c r="P1765" s="198"/>
      <c r="Q1765" s="198"/>
      <c r="R1765" s="198"/>
      <c r="S1765" s="198"/>
      <c r="T1765" s="199"/>
      <c r="AT1765" s="193" t="s">
        <v>266</v>
      </c>
      <c r="AU1765" s="193" t="s">
        <v>89</v>
      </c>
      <c r="AV1765" s="14" t="s">
        <v>89</v>
      </c>
      <c r="AW1765" s="14" t="s">
        <v>29</v>
      </c>
      <c r="AX1765" s="14" t="s">
        <v>74</v>
      </c>
      <c r="AY1765" s="193" t="s">
        <v>258</v>
      </c>
    </row>
    <row r="1766" spans="1:65" s="13" customFormat="1" ht="11.25">
      <c r="B1766" s="184"/>
      <c r="D1766" s="185" t="s">
        <v>266</v>
      </c>
      <c r="E1766" s="186" t="s">
        <v>1</v>
      </c>
      <c r="F1766" s="187" t="s">
        <v>735</v>
      </c>
      <c r="H1766" s="186" t="s">
        <v>1</v>
      </c>
      <c r="I1766" s="188"/>
      <c r="L1766" s="184"/>
      <c r="M1766" s="189"/>
      <c r="N1766" s="190"/>
      <c r="O1766" s="190"/>
      <c r="P1766" s="190"/>
      <c r="Q1766" s="190"/>
      <c r="R1766" s="190"/>
      <c r="S1766" s="190"/>
      <c r="T1766" s="191"/>
      <c r="AT1766" s="186" t="s">
        <v>266</v>
      </c>
      <c r="AU1766" s="186" t="s">
        <v>89</v>
      </c>
      <c r="AV1766" s="13" t="s">
        <v>82</v>
      </c>
      <c r="AW1766" s="13" t="s">
        <v>29</v>
      </c>
      <c r="AX1766" s="13" t="s">
        <v>74</v>
      </c>
      <c r="AY1766" s="186" t="s">
        <v>258</v>
      </c>
    </row>
    <row r="1767" spans="1:65" s="14" customFormat="1" ht="11.25">
      <c r="B1767" s="192"/>
      <c r="D1767" s="185" t="s">
        <v>266</v>
      </c>
      <c r="E1767" s="193" t="s">
        <v>1</v>
      </c>
      <c r="F1767" s="194" t="s">
        <v>2540</v>
      </c>
      <c r="H1767" s="195">
        <v>4.6589999999999998</v>
      </c>
      <c r="I1767" s="196"/>
      <c r="L1767" s="192"/>
      <c r="M1767" s="197"/>
      <c r="N1767" s="198"/>
      <c r="O1767" s="198"/>
      <c r="P1767" s="198"/>
      <c r="Q1767" s="198"/>
      <c r="R1767" s="198"/>
      <c r="S1767" s="198"/>
      <c r="T1767" s="199"/>
      <c r="AT1767" s="193" t="s">
        <v>266</v>
      </c>
      <c r="AU1767" s="193" t="s">
        <v>89</v>
      </c>
      <c r="AV1767" s="14" t="s">
        <v>89</v>
      </c>
      <c r="AW1767" s="14" t="s">
        <v>29</v>
      </c>
      <c r="AX1767" s="14" t="s">
        <v>74</v>
      </c>
      <c r="AY1767" s="193" t="s">
        <v>258</v>
      </c>
    </row>
    <row r="1768" spans="1:65" s="13" customFormat="1" ht="11.25">
      <c r="B1768" s="184"/>
      <c r="D1768" s="185" t="s">
        <v>266</v>
      </c>
      <c r="E1768" s="186" t="s">
        <v>1</v>
      </c>
      <c r="F1768" s="187" t="s">
        <v>729</v>
      </c>
      <c r="H1768" s="186" t="s">
        <v>1</v>
      </c>
      <c r="I1768" s="188"/>
      <c r="L1768" s="184"/>
      <c r="M1768" s="189"/>
      <c r="N1768" s="190"/>
      <c r="O1768" s="190"/>
      <c r="P1768" s="190"/>
      <c r="Q1768" s="190"/>
      <c r="R1768" s="190"/>
      <c r="S1768" s="190"/>
      <c r="T1768" s="191"/>
      <c r="AT1768" s="186" t="s">
        <v>266</v>
      </c>
      <c r="AU1768" s="186" t="s">
        <v>89</v>
      </c>
      <c r="AV1768" s="13" t="s">
        <v>82</v>
      </c>
      <c r="AW1768" s="13" t="s">
        <v>29</v>
      </c>
      <c r="AX1768" s="13" t="s">
        <v>74</v>
      </c>
      <c r="AY1768" s="186" t="s">
        <v>258</v>
      </c>
    </row>
    <row r="1769" spans="1:65" s="14" customFormat="1" ht="11.25">
      <c r="B1769" s="192"/>
      <c r="D1769" s="185" t="s">
        <v>266</v>
      </c>
      <c r="E1769" s="193" t="s">
        <v>1</v>
      </c>
      <c r="F1769" s="194" t="s">
        <v>2541</v>
      </c>
      <c r="H1769" s="195">
        <v>2.75</v>
      </c>
      <c r="I1769" s="196"/>
      <c r="L1769" s="192"/>
      <c r="M1769" s="197"/>
      <c r="N1769" s="198"/>
      <c r="O1769" s="198"/>
      <c r="P1769" s="198"/>
      <c r="Q1769" s="198"/>
      <c r="R1769" s="198"/>
      <c r="S1769" s="198"/>
      <c r="T1769" s="199"/>
      <c r="AT1769" s="193" t="s">
        <v>266</v>
      </c>
      <c r="AU1769" s="193" t="s">
        <v>89</v>
      </c>
      <c r="AV1769" s="14" t="s">
        <v>89</v>
      </c>
      <c r="AW1769" s="14" t="s">
        <v>29</v>
      </c>
      <c r="AX1769" s="14" t="s">
        <v>74</v>
      </c>
      <c r="AY1769" s="193" t="s">
        <v>258</v>
      </c>
    </row>
    <row r="1770" spans="1:65" s="13" customFormat="1" ht="11.25">
      <c r="B1770" s="184"/>
      <c r="D1770" s="185" t="s">
        <v>266</v>
      </c>
      <c r="E1770" s="186" t="s">
        <v>1</v>
      </c>
      <c r="F1770" s="187" t="s">
        <v>870</v>
      </c>
      <c r="H1770" s="186" t="s">
        <v>1</v>
      </c>
      <c r="I1770" s="188"/>
      <c r="L1770" s="184"/>
      <c r="M1770" s="189"/>
      <c r="N1770" s="190"/>
      <c r="O1770" s="190"/>
      <c r="P1770" s="190"/>
      <c r="Q1770" s="190"/>
      <c r="R1770" s="190"/>
      <c r="S1770" s="190"/>
      <c r="T1770" s="191"/>
      <c r="AT1770" s="186" t="s">
        <v>266</v>
      </c>
      <c r="AU1770" s="186" t="s">
        <v>89</v>
      </c>
      <c r="AV1770" s="13" t="s">
        <v>82</v>
      </c>
      <c r="AW1770" s="13" t="s">
        <v>29</v>
      </c>
      <c r="AX1770" s="13" t="s">
        <v>74</v>
      </c>
      <c r="AY1770" s="186" t="s">
        <v>258</v>
      </c>
    </row>
    <row r="1771" spans="1:65" s="14" customFormat="1" ht="11.25">
      <c r="B1771" s="192"/>
      <c r="D1771" s="185" t="s">
        <v>266</v>
      </c>
      <c r="E1771" s="193" t="s">
        <v>1</v>
      </c>
      <c r="F1771" s="194" t="s">
        <v>2542</v>
      </c>
      <c r="H1771" s="195">
        <v>16.5</v>
      </c>
      <c r="I1771" s="196"/>
      <c r="L1771" s="192"/>
      <c r="M1771" s="197"/>
      <c r="N1771" s="198"/>
      <c r="O1771" s="198"/>
      <c r="P1771" s="198"/>
      <c r="Q1771" s="198"/>
      <c r="R1771" s="198"/>
      <c r="S1771" s="198"/>
      <c r="T1771" s="199"/>
      <c r="AT1771" s="193" t="s">
        <v>266</v>
      </c>
      <c r="AU1771" s="193" t="s">
        <v>89</v>
      </c>
      <c r="AV1771" s="14" t="s">
        <v>89</v>
      </c>
      <c r="AW1771" s="14" t="s">
        <v>29</v>
      </c>
      <c r="AX1771" s="14" t="s">
        <v>74</v>
      </c>
      <c r="AY1771" s="193" t="s">
        <v>258</v>
      </c>
    </row>
    <row r="1772" spans="1:65" s="13" customFormat="1" ht="11.25">
      <c r="B1772" s="184"/>
      <c r="D1772" s="185" t="s">
        <v>266</v>
      </c>
      <c r="E1772" s="186" t="s">
        <v>1</v>
      </c>
      <c r="F1772" s="187" t="s">
        <v>522</v>
      </c>
      <c r="H1772" s="186" t="s">
        <v>1</v>
      </c>
      <c r="I1772" s="188"/>
      <c r="L1772" s="184"/>
      <c r="M1772" s="189"/>
      <c r="N1772" s="190"/>
      <c r="O1772" s="190"/>
      <c r="P1772" s="190"/>
      <c r="Q1772" s="190"/>
      <c r="R1772" s="190"/>
      <c r="S1772" s="190"/>
      <c r="T1772" s="191"/>
      <c r="AT1772" s="186" t="s">
        <v>266</v>
      </c>
      <c r="AU1772" s="186" t="s">
        <v>89</v>
      </c>
      <c r="AV1772" s="13" t="s">
        <v>82</v>
      </c>
      <c r="AW1772" s="13" t="s">
        <v>29</v>
      </c>
      <c r="AX1772" s="13" t="s">
        <v>74</v>
      </c>
      <c r="AY1772" s="186" t="s">
        <v>258</v>
      </c>
    </row>
    <row r="1773" spans="1:65" s="14" customFormat="1" ht="11.25">
      <c r="B1773" s="192"/>
      <c r="D1773" s="185" t="s">
        <v>266</v>
      </c>
      <c r="E1773" s="193" t="s">
        <v>1</v>
      </c>
      <c r="F1773" s="194" t="s">
        <v>2541</v>
      </c>
      <c r="H1773" s="195">
        <v>2.75</v>
      </c>
      <c r="I1773" s="196"/>
      <c r="L1773" s="192"/>
      <c r="M1773" s="197"/>
      <c r="N1773" s="198"/>
      <c r="O1773" s="198"/>
      <c r="P1773" s="198"/>
      <c r="Q1773" s="198"/>
      <c r="R1773" s="198"/>
      <c r="S1773" s="198"/>
      <c r="T1773" s="199"/>
      <c r="AT1773" s="193" t="s">
        <v>266</v>
      </c>
      <c r="AU1773" s="193" t="s">
        <v>89</v>
      </c>
      <c r="AV1773" s="14" t="s">
        <v>89</v>
      </c>
      <c r="AW1773" s="14" t="s">
        <v>29</v>
      </c>
      <c r="AX1773" s="14" t="s">
        <v>74</v>
      </c>
      <c r="AY1773" s="193" t="s">
        <v>258</v>
      </c>
    </row>
    <row r="1774" spans="1:65" s="15" customFormat="1" ht="11.25">
      <c r="B1774" s="200"/>
      <c r="D1774" s="185" t="s">
        <v>266</v>
      </c>
      <c r="E1774" s="201" t="s">
        <v>182</v>
      </c>
      <c r="F1774" s="202" t="s">
        <v>280</v>
      </c>
      <c r="H1774" s="203">
        <v>149.46</v>
      </c>
      <c r="I1774" s="204"/>
      <c r="L1774" s="200"/>
      <c r="M1774" s="205"/>
      <c r="N1774" s="206"/>
      <c r="O1774" s="206"/>
      <c r="P1774" s="206"/>
      <c r="Q1774" s="206"/>
      <c r="R1774" s="206"/>
      <c r="S1774" s="206"/>
      <c r="T1774" s="207"/>
      <c r="AT1774" s="201" t="s">
        <v>266</v>
      </c>
      <c r="AU1774" s="201" t="s">
        <v>89</v>
      </c>
      <c r="AV1774" s="15" t="s">
        <v>264</v>
      </c>
      <c r="AW1774" s="15" t="s">
        <v>29</v>
      </c>
      <c r="AX1774" s="15" t="s">
        <v>82</v>
      </c>
      <c r="AY1774" s="201" t="s">
        <v>258</v>
      </c>
    </row>
    <row r="1775" spans="1:65" s="12" customFormat="1" ht="22.9" customHeight="1">
      <c r="B1775" s="156"/>
      <c r="D1775" s="157" t="s">
        <v>73</v>
      </c>
      <c r="E1775" s="167" t="s">
        <v>2543</v>
      </c>
      <c r="F1775" s="167" t="s">
        <v>2544</v>
      </c>
      <c r="I1775" s="159"/>
      <c r="J1775" s="168">
        <f>BK1775</f>
        <v>0</v>
      </c>
      <c r="L1775" s="156"/>
      <c r="M1775" s="161"/>
      <c r="N1775" s="162"/>
      <c r="O1775" s="162"/>
      <c r="P1775" s="163">
        <f>SUM(P1776:P1792)</f>
        <v>0</v>
      </c>
      <c r="Q1775" s="162"/>
      <c r="R1775" s="163">
        <f>SUM(R1776:R1792)</f>
        <v>0.42355427000000001</v>
      </c>
      <c r="S1775" s="162"/>
      <c r="T1775" s="164">
        <f>SUM(T1776:T1792)</f>
        <v>0</v>
      </c>
      <c r="AR1775" s="157" t="s">
        <v>89</v>
      </c>
      <c r="AT1775" s="165" t="s">
        <v>73</v>
      </c>
      <c r="AU1775" s="165" t="s">
        <v>82</v>
      </c>
      <c r="AY1775" s="157" t="s">
        <v>258</v>
      </c>
      <c r="BK1775" s="166">
        <f>SUM(BK1776:BK1792)</f>
        <v>0</v>
      </c>
    </row>
    <row r="1776" spans="1:65" s="2" customFormat="1" ht="24" customHeight="1">
      <c r="A1776" s="33"/>
      <c r="B1776" s="169"/>
      <c r="C1776" s="170" t="s">
        <v>2545</v>
      </c>
      <c r="D1776" s="170" t="s">
        <v>260</v>
      </c>
      <c r="E1776" s="171" t="s">
        <v>2546</v>
      </c>
      <c r="F1776" s="172" t="s">
        <v>2547</v>
      </c>
      <c r="G1776" s="173" t="s">
        <v>263</v>
      </c>
      <c r="H1776" s="174">
        <v>951.31200000000001</v>
      </c>
      <c r="I1776" s="175"/>
      <c r="J1776" s="174">
        <f>ROUND(I1776*H1776,3)</f>
        <v>0</v>
      </c>
      <c r="K1776" s="176"/>
      <c r="L1776" s="34"/>
      <c r="M1776" s="177" t="s">
        <v>1</v>
      </c>
      <c r="N1776" s="178" t="s">
        <v>40</v>
      </c>
      <c r="O1776" s="59"/>
      <c r="P1776" s="179">
        <f>O1776*H1776</f>
        <v>0</v>
      </c>
      <c r="Q1776" s="179">
        <v>0</v>
      </c>
      <c r="R1776" s="179">
        <f>Q1776*H1776</f>
        <v>0</v>
      </c>
      <c r="S1776" s="179">
        <v>0</v>
      </c>
      <c r="T1776" s="180">
        <f>S1776*H1776</f>
        <v>0</v>
      </c>
      <c r="U1776" s="33"/>
      <c r="V1776" s="33"/>
      <c r="W1776" s="33"/>
      <c r="X1776" s="33"/>
      <c r="Y1776" s="33"/>
      <c r="Z1776" s="33"/>
      <c r="AA1776" s="33"/>
      <c r="AB1776" s="33"/>
      <c r="AC1776" s="33"/>
      <c r="AD1776" s="33"/>
      <c r="AE1776" s="33"/>
      <c r="AR1776" s="181" t="s">
        <v>351</v>
      </c>
      <c r="AT1776" s="181" t="s">
        <v>260</v>
      </c>
      <c r="AU1776" s="181" t="s">
        <v>89</v>
      </c>
      <c r="AY1776" s="18" t="s">
        <v>258</v>
      </c>
      <c r="BE1776" s="182">
        <f>IF(N1776="základná",J1776,0)</f>
        <v>0</v>
      </c>
      <c r="BF1776" s="182">
        <f>IF(N1776="znížená",J1776,0)</f>
        <v>0</v>
      </c>
      <c r="BG1776" s="182">
        <f>IF(N1776="zákl. prenesená",J1776,0)</f>
        <v>0</v>
      </c>
      <c r="BH1776" s="182">
        <f>IF(N1776="zníž. prenesená",J1776,0)</f>
        <v>0</v>
      </c>
      <c r="BI1776" s="182">
        <f>IF(N1776="nulová",J1776,0)</f>
        <v>0</v>
      </c>
      <c r="BJ1776" s="18" t="s">
        <v>89</v>
      </c>
      <c r="BK1776" s="183">
        <f>ROUND(I1776*H1776,3)</f>
        <v>0</v>
      </c>
      <c r="BL1776" s="18" t="s">
        <v>351</v>
      </c>
      <c r="BM1776" s="181" t="s">
        <v>2548</v>
      </c>
    </row>
    <row r="1777" spans="1:65" s="14" customFormat="1" ht="11.25">
      <c r="B1777" s="192"/>
      <c r="D1777" s="185" t="s">
        <v>266</v>
      </c>
      <c r="E1777" s="193" t="s">
        <v>1</v>
      </c>
      <c r="F1777" s="194" t="s">
        <v>168</v>
      </c>
      <c r="H1777" s="195">
        <v>53.89</v>
      </c>
      <c r="I1777" s="196"/>
      <c r="L1777" s="192"/>
      <c r="M1777" s="197"/>
      <c r="N1777" s="198"/>
      <c r="O1777" s="198"/>
      <c r="P1777" s="198"/>
      <c r="Q1777" s="198"/>
      <c r="R1777" s="198"/>
      <c r="S1777" s="198"/>
      <c r="T1777" s="199"/>
      <c r="AT1777" s="193" t="s">
        <v>266</v>
      </c>
      <c r="AU1777" s="193" t="s">
        <v>89</v>
      </c>
      <c r="AV1777" s="14" t="s">
        <v>89</v>
      </c>
      <c r="AW1777" s="14" t="s">
        <v>29</v>
      </c>
      <c r="AX1777" s="14" t="s">
        <v>74</v>
      </c>
      <c r="AY1777" s="193" t="s">
        <v>258</v>
      </c>
    </row>
    <row r="1778" spans="1:65" s="14" customFormat="1" ht="11.25">
      <c r="B1778" s="192"/>
      <c r="D1778" s="185" t="s">
        <v>266</v>
      </c>
      <c r="E1778" s="193" t="s">
        <v>1</v>
      </c>
      <c r="F1778" s="194" t="s">
        <v>2549</v>
      </c>
      <c r="H1778" s="195">
        <v>780.173</v>
      </c>
      <c r="I1778" s="196"/>
      <c r="L1778" s="192"/>
      <c r="M1778" s="197"/>
      <c r="N1778" s="198"/>
      <c r="O1778" s="198"/>
      <c r="P1778" s="198"/>
      <c r="Q1778" s="198"/>
      <c r="R1778" s="198"/>
      <c r="S1778" s="198"/>
      <c r="T1778" s="199"/>
      <c r="AT1778" s="193" t="s">
        <v>266</v>
      </c>
      <c r="AU1778" s="193" t="s">
        <v>89</v>
      </c>
      <c r="AV1778" s="14" t="s">
        <v>89</v>
      </c>
      <c r="AW1778" s="14" t="s">
        <v>29</v>
      </c>
      <c r="AX1778" s="14" t="s">
        <v>74</v>
      </c>
      <c r="AY1778" s="193" t="s">
        <v>258</v>
      </c>
    </row>
    <row r="1779" spans="1:65" s="14" customFormat="1" ht="11.25">
      <c r="B1779" s="192"/>
      <c r="D1779" s="185" t="s">
        <v>266</v>
      </c>
      <c r="E1779" s="193" t="s">
        <v>1</v>
      </c>
      <c r="F1779" s="194" t="s">
        <v>2550</v>
      </c>
      <c r="H1779" s="195">
        <v>117.249</v>
      </c>
      <c r="I1779" s="196"/>
      <c r="L1779" s="192"/>
      <c r="M1779" s="197"/>
      <c r="N1779" s="198"/>
      <c r="O1779" s="198"/>
      <c r="P1779" s="198"/>
      <c r="Q1779" s="198"/>
      <c r="R1779" s="198"/>
      <c r="S1779" s="198"/>
      <c r="T1779" s="199"/>
      <c r="AT1779" s="193" t="s">
        <v>266</v>
      </c>
      <c r="AU1779" s="193" t="s">
        <v>89</v>
      </c>
      <c r="AV1779" s="14" t="s">
        <v>89</v>
      </c>
      <c r="AW1779" s="14" t="s">
        <v>29</v>
      </c>
      <c r="AX1779" s="14" t="s">
        <v>74</v>
      </c>
      <c r="AY1779" s="193" t="s">
        <v>258</v>
      </c>
    </row>
    <row r="1780" spans="1:65" s="15" customFormat="1" ht="11.25">
      <c r="B1780" s="200"/>
      <c r="D1780" s="185" t="s">
        <v>266</v>
      </c>
      <c r="E1780" s="201" t="s">
        <v>1</v>
      </c>
      <c r="F1780" s="202" t="s">
        <v>280</v>
      </c>
      <c r="H1780" s="203">
        <v>951.31200000000001</v>
      </c>
      <c r="I1780" s="204"/>
      <c r="L1780" s="200"/>
      <c r="M1780" s="205"/>
      <c r="N1780" s="206"/>
      <c r="O1780" s="206"/>
      <c r="P1780" s="206"/>
      <c r="Q1780" s="206"/>
      <c r="R1780" s="206"/>
      <c r="S1780" s="206"/>
      <c r="T1780" s="207"/>
      <c r="AT1780" s="201" t="s">
        <v>266</v>
      </c>
      <c r="AU1780" s="201" t="s">
        <v>89</v>
      </c>
      <c r="AV1780" s="15" t="s">
        <v>264</v>
      </c>
      <c r="AW1780" s="15" t="s">
        <v>29</v>
      </c>
      <c r="AX1780" s="15" t="s">
        <v>82</v>
      </c>
      <c r="AY1780" s="201" t="s">
        <v>258</v>
      </c>
    </row>
    <row r="1781" spans="1:65" s="2" customFormat="1" ht="24" customHeight="1">
      <c r="A1781" s="33"/>
      <c r="B1781" s="169"/>
      <c r="C1781" s="170" t="s">
        <v>2551</v>
      </c>
      <c r="D1781" s="170" t="s">
        <v>260</v>
      </c>
      <c r="E1781" s="171" t="s">
        <v>2552</v>
      </c>
      <c r="F1781" s="172" t="s">
        <v>2553</v>
      </c>
      <c r="G1781" s="173" t="s">
        <v>263</v>
      </c>
      <c r="H1781" s="174">
        <v>1276.4690000000001</v>
      </c>
      <c r="I1781" s="175"/>
      <c r="J1781" s="174">
        <f>ROUND(I1781*H1781,3)</f>
        <v>0</v>
      </c>
      <c r="K1781" s="176"/>
      <c r="L1781" s="34"/>
      <c r="M1781" s="177" t="s">
        <v>1</v>
      </c>
      <c r="N1781" s="178" t="s">
        <v>40</v>
      </c>
      <c r="O1781" s="59"/>
      <c r="P1781" s="179">
        <f>O1781*H1781</f>
        <v>0</v>
      </c>
      <c r="Q1781" s="179">
        <v>1E-4</v>
      </c>
      <c r="R1781" s="179">
        <f>Q1781*H1781</f>
        <v>0.12764690000000001</v>
      </c>
      <c r="S1781" s="179">
        <v>0</v>
      </c>
      <c r="T1781" s="180">
        <f>S1781*H1781</f>
        <v>0</v>
      </c>
      <c r="U1781" s="33"/>
      <c r="V1781" s="33"/>
      <c r="W1781" s="33"/>
      <c r="X1781" s="33"/>
      <c r="Y1781" s="33"/>
      <c r="Z1781" s="33"/>
      <c r="AA1781" s="33"/>
      <c r="AB1781" s="33"/>
      <c r="AC1781" s="33"/>
      <c r="AD1781" s="33"/>
      <c r="AE1781" s="33"/>
      <c r="AR1781" s="181" t="s">
        <v>351</v>
      </c>
      <c r="AT1781" s="181" t="s">
        <v>260</v>
      </c>
      <c r="AU1781" s="181" t="s">
        <v>89</v>
      </c>
      <c r="AY1781" s="18" t="s">
        <v>258</v>
      </c>
      <c r="BE1781" s="182">
        <f>IF(N1781="základná",J1781,0)</f>
        <v>0</v>
      </c>
      <c r="BF1781" s="182">
        <f>IF(N1781="znížená",J1781,0)</f>
        <v>0</v>
      </c>
      <c r="BG1781" s="182">
        <f>IF(N1781="zákl. prenesená",J1781,0)</f>
        <v>0</v>
      </c>
      <c r="BH1781" s="182">
        <f>IF(N1781="zníž. prenesená",J1781,0)</f>
        <v>0</v>
      </c>
      <c r="BI1781" s="182">
        <f>IF(N1781="nulová",J1781,0)</f>
        <v>0</v>
      </c>
      <c r="BJ1781" s="18" t="s">
        <v>89</v>
      </c>
      <c r="BK1781" s="183">
        <f>ROUND(I1781*H1781,3)</f>
        <v>0</v>
      </c>
      <c r="BL1781" s="18" t="s">
        <v>351</v>
      </c>
      <c r="BM1781" s="181" t="s">
        <v>2554</v>
      </c>
    </row>
    <row r="1782" spans="1:65" s="13" customFormat="1" ht="11.25">
      <c r="B1782" s="184"/>
      <c r="D1782" s="185" t="s">
        <v>266</v>
      </c>
      <c r="E1782" s="186" t="s">
        <v>1</v>
      </c>
      <c r="F1782" s="187" t="s">
        <v>2555</v>
      </c>
      <c r="H1782" s="186" t="s">
        <v>1</v>
      </c>
      <c r="I1782" s="188"/>
      <c r="L1782" s="184"/>
      <c r="M1782" s="189"/>
      <c r="N1782" s="190"/>
      <c r="O1782" s="190"/>
      <c r="P1782" s="190"/>
      <c r="Q1782" s="190"/>
      <c r="R1782" s="190"/>
      <c r="S1782" s="190"/>
      <c r="T1782" s="191"/>
      <c r="AT1782" s="186" t="s">
        <v>266</v>
      </c>
      <c r="AU1782" s="186" t="s">
        <v>89</v>
      </c>
      <c r="AV1782" s="13" t="s">
        <v>82</v>
      </c>
      <c r="AW1782" s="13" t="s">
        <v>29</v>
      </c>
      <c r="AX1782" s="13" t="s">
        <v>74</v>
      </c>
      <c r="AY1782" s="186" t="s">
        <v>258</v>
      </c>
    </row>
    <row r="1783" spans="1:65" s="14" customFormat="1" ht="11.25">
      <c r="B1783" s="192"/>
      <c r="D1783" s="185" t="s">
        <v>266</v>
      </c>
      <c r="E1783" s="193" t="s">
        <v>1</v>
      </c>
      <c r="F1783" s="194" t="s">
        <v>168</v>
      </c>
      <c r="H1783" s="195">
        <v>53.89</v>
      </c>
      <c r="I1783" s="196"/>
      <c r="L1783" s="192"/>
      <c r="M1783" s="197"/>
      <c r="N1783" s="198"/>
      <c r="O1783" s="198"/>
      <c r="P1783" s="198"/>
      <c r="Q1783" s="198"/>
      <c r="R1783" s="198"/>
      <c r="S1783" s="198"/>
      <c r="T1783" s="199"/>
      <c r="AT1783" s="193" t="s">
        <v>266</v>
      </c>
      <c r="AU1783" s="193" t="s">
        <v>89</v>
      </c>
      <c r="AV1783" s="14" t="s">
        <v>89</v>
      </c>
      <c r="AW1783" s="14" t="s">
        <v>29</v>
      </c>
      <c r="AX1783" s="14" t="s">
        <v>74</v>
      </c>
      <c r="AY1783" s="193" t="s">
        <v>258</v>
      </c>
    </row>
    <row r="1784" spans="1:65" s="14" customFormat="1" ht="11.25">
      <c r="B1784" s="192"/>
      <c r="D1784" s="185" t="s">
        <v>266</v>
      </c>
      <c r="E1784" s="193" t="s">
        <v>1</v>
      </c>
      <c r="F1784" s="194" t="s">
        <v>2549</v>
      </c>
      <c r="H1784" s="195">
        <v>780.173</v>
      </c>
      <c r="I1784" s="196"/>
      <c r="L1784" s="192"/>
      <c r="M1784" s="197"/>
      <c r="N1784" s="198"/>
      <c r="O1784" s="198"/>
      <c r="P1784" s="198"/>
      <c r="Q1784" s="198"/>
      <c r="R1784" s="198"/>
      <c r="S1784" s="198"/>
      <c r="T1784" s="199"/>
      <c r="AT1784" s="193" t="s">
        <v>266</v>
      </c>
      <c r="AU1784" s="193" t="s">
        <v>89</v>
      </c>
      <c r="AV1784" s="14" t="s">
        <v>89</v>
      </c>
      <c r="AW1784" s="14" t="s">
        <v>29</v>
      </c>
      <c r="AX1784" s="14" t="s">
        <v>74</v>
      </c>
      <c r="AY1784" s="193" t="s">
        <v>258</v>
      </c>
    </row>
    <row r="1785" spans="1:65" s="14" customFormat="1" ht="11.25">
      <c r="B1785" s="192"/>
      <c r="D1785" s="185" t="s">
        <v>266</v>
      </c>
      <c r="E1785" s="193" t="s">
        <v>1</v>
      </c>
      <c r="F1785" s="194" t="s">
        <v>2556</v>
      </c>
      <c r="H1785" s="195">
        <v>62.625999999999998</v>
      </c>
      <c r="I1785" s="196"/>
      <c r="L1785" s="192"/>
      <c r="M1785" s="197"/>
      <c r="N1785" s="198"/>
      <c r="O1785" s="198"/>
      <c r="P1785" s="198"/>
      <c r="Q1785" s="198"/>
      <c r="R1785" s="198"/>
      <c r="S1785" s="198"/>
      <c r="T1785" s="199"/>
      <c r="AT1785" s="193" t="s">
        <v>266</v>
      </c>
      <c r="AU1785" s="193" t="s">
        <v>89</v>
      </c>
      <c r="AV1785" s="14" t="s">
        <v>89</v>
      </c>
      <c r="AW1785" s="14" t="s">
        <v>29</v>
      </c>
      <c r="AX1785" s="14" t="s">
        <v>74</v>
      </c>
      <c r="AY1785" s="193" t="s">
        <v>258</v>
      </c>
    </row>
    <row r="1786" spans="1:65" s="16" customFormat="1" ht="11.25">
      <c r="B1786" s="218"/>
      <c r="D1786" s="185" t="s">
        <v>266</v>
      </c>
      <c r="E1786" s="219" t="s">
        <v>178</v>
      </c>
      <c r="F1786" s="220" t="s">
        <v>665</v>
      </c>
      <c r="H1786" s="221">
        <v>896.68899999999996</v>
      </c>
      <c r="I1786" s="222"/>
      <c r="L1786" s="218"/>
      <c r="M1786" s="223"/>
      <c r="N1786" s="224"/>
      <c r="O1786" s="224"/>
      <c r="P1786" s="224"/>
      <c r="Q1786" s="224"/>
      <c r="R1786" s="224"/>
      <c r="S1786" s="224"/>
      <c r="T1786" s="225"/>
      <c r="AT1786" s="219" t="s">
        <v>266</v>
      </c>
      <c r="AU1786" s="219" t="s">
        <v>89</v>
      </c>
      <c r="AV1786" s="16" t="s">
        <v>272</v>
      </c>
      <c r="AW1786" s="16" t="s">
        <v>29</v>
      </c>
      <c r="AX1786" s="16" t="s">
        <v>74</v>
      </c>
      <c r="AY1786" s="219" t="s">
        <v>258</v>
      </c>
    </row>
    <row r="1787" spans="1:65" s="14" customFormat="1" ht="11.25">
      <c r="B1787" s="192"/>
      <c r="D1787" s="185" t="s">
        <v>266</v>
      </c>
      <c r="E1787" s="193" t="s">
        <v>1</v>
      </c>
      <c r="F1787" s="194" t="s">
        <v>180</v>
      </c>
      <c r="H1787" s="195">
        <v>230.32</v>
      </c>
      <c r="I1787" s="196"/>
      <c r="L1787" s="192"/>
      <c r="M1787" s="197"/>
      <c r="N1787" s="198"/>
      <c r="O1787" s="198"/>
      <c r="P1787" s="198"/>
      <c r="Q1787" s="198"/>
      <c r="R1787" s="198"/>
      <c r="S1787" s="198"/>
      <c r="T1787" s="199"/>
      <c r="AT1787" s="193" t="s">
        <v>266</v>
      </c>
      <c r="AU1787" s="193" t="s">
        <v>89</v>
      </c>
      <c r="AV1787" s="14" t="s">
        <v>89</v>
      </c>
      <c r="AW1787" s="14" t="s">
        <v>29</v>
      </c>
      <c r="AX1787" s="14" t="s">
        <v>74</v>
      </c>
      <c r="AY1787" s="193" t="s">
        <v>258</v>
      </c>
    </row>
    <row r="1788" spans="1:65" s="14" customFormat="1" ht="11.25">
      <c r="B1788" s="192"/>
      <c r="D1788" s="185" t="s">
        <v>266</v>
      </c>
      <c r="E1788" s="193" t="s">
        <v>1</v>
      </c>
      <c r="F1788" s="194" t="s">
        <v>182</v>
      </c>
      <c r="H1788" s="195">
        <v>149.46</v>
      </c>
      <c r="I1788" s="196"/>
      <c r="L1788" s="192"/>
      <c r="M1788" s="197"/>
      <c r="N1788" s="198"/>
      <c r="O1788" s="198"/>
      <c r="P1788" s="198"/>
      <c r="Q1788" s="198"/>
      <c r="R1788" s="198"/>
      <c r="S1788" s="198"/>
      <c r="T1788" s="199"/>
      <c r="AT1788" s="193" t="s">
        <v>266</v>
      </c>
      <c r="AU1788" s="193" t="s">
        <v>89</v>
      </c>
      <c r="AV1788" s="14" t="s">
        <v>89</v>
      </c>
      <c r="AW1788" s="14" t="s">
        <v>29</v>
      </c>
      <c r="AX1788" s="14" t="s">
        <v>74</v>
      </c>
      <c r="AY1788" s="193" t="s">
        <v>258</v>
      </c>
    </row>
    <row r="1789" spans="1:65" s="16" customFormat="1" ht="11.25">
      <c r="B1789" s="218"/>
      <c r="D1789" s="185" t="s">
        <v>266</v>
      </c>
      <c r="E1789" s="219" t="s">
        <v>1</v>
      </c>
      <c r="F1789" s="220" t="s">
        <v>665</v>
      </c>
      <c r="H1789" s="221">
        <v>379.78</v>
      </c>
      <c r="I1789" s="222"/>
      <c r="L1789" s="218"/>
      <c r="M1789" s="223"/>
      <c r="N1789" s="224"/>
      <c r="O1789" s="224"/>
      <c r="P1789" s="224"/>
      <c r="Q1789" s="224"/>
      <c r="R1789" s="224"/>
      <c r="S1789" s="224"/>
      <c r="T1789" s="225"/>
      <c r="AT1789" s="219" t="s">
        <v>266</v>
      </c>
      <c r="AU1789" s="219" t="s">
        <v>89</v>
      </c>
      <c r="AV1789" s="16" t="s">
        <v>272</v>
      </c>
      <c r="AW1789" s="16" t="s">
        <v>29</v>
      </c>
      <c r="AX1789" s="16" t="s">
        <v>74</v>
      </c>
      <c r="AY1789" s="219" t="s">
        <v>258</v>
      </c>
    </row>
    <row r="1790" spans="1:65" s="15" customFormat="1" ht="11.25">
      <c r="B1790" s="200"/>
      <c r="D1790" s="185" t="s">
        <v>266</v>
      </c>
      <c r="E1790" s="201" t="s">
        <v>1</v>
      </c>
      <c r="F1790" s="202" t="s">
        <v>280</v>
      </c>
      <c r="H1790" s="203">
        <v>1276.4690000000001</v>
      </c>
      <c r="I1790" s="204"/>
      <c r="L1790" s="200"/>
      <c r="M1790" s="205"/>
      <c r="N1790" s="206"/>
      <c r="O1790" s="206"/>
      <c r="P1790" s="206"/>
      <c r="Q1790" s="206"/>
      <c r="R1790" s="206"/>
      <c r="S1790" s="206"/>
      <c r="T1790" s="207"/>
      <c r="AT1790" s="201" t="s">
        <v>266</v>
      </c>
      <c r="AU1790" s="201" t="s">
        <v>89</v>
      </c>
      <c r="AV1790" s="15" t="s">
        <v>264</v>
      </c>
      <c r="AW1790" s="15" t="s">
        <v>29</v>
      </c>
      <c r="AX1790" s="15" t="s">
        <v>82</v>
      </c>
      <c r="AY1790" s="201" t="s">
        <v>258</v>
      </c>
    </row>
    <row r="1791" spans="1:65" s="2" customFormat="1" ht="36" customHeight="1">
      <c r="A1791" s="33"/>
      <c r="B1791" s="169"/>
      <c r="C1791" s="170" t="s">
        <v>2557</v>
      </c>
      <c r="D1791" s="170" t="s">
        <v>260</v>
      </c>
      <c r="E1791" s="171" t="s">
        <v>2558</v>
      </c>
      <c r="F1791" s="172" t="s">
        <v>2559</v>
      </c>
      <c r="G1791" s="173" t="s">
        <v>263</v>
      </c>
      <c r="H1791" s="174">
        <v>896.68899999999996</v>
      </c>
      <c r="I1791" s="175"/>
      <c r="J1791" s="174">
        <f>ROUND(I1791*H1791,3)</f>
        <v>0</v>
      </c>
      <c r="K1791" s="176"/>
      <c r="L1791" s="34"/>
      <c r="M1791" s="177" t="s">
        <v>1</v>
      </c>
      <c r="N1791" s="178" t="s">
        <v>40</v>
      </c>
      <c r="O1791" s="59"/>
      <c r="P1791" s="179">
        <f>O1791*H1791</f>
        <v>0</v>
      </c>
      <c r="Q1791" s="179">
        <v>3.3E-4</v>
      </c>
      <c r="R1791" s="179">
        <f>Q1791*H1791</f>
        <v>0.29590737</v>
      </c>
      <c r="S1791" s="179">
        <v>0</v>
      </c>
      <c r="T1791" s="180">
        <f>S1791*H1791</f>
        <v>0</v>
      </c>
      <c r="U1791" s="33"/>
      <c r="V1791" s="33"/>
      <c r="W1791" s="33"/>
      <c r="X1791" s="33"/>
      <c r="Y1791" s="33"/>
      <c r="Z1791" s="33"/>
      <c r="AA1791" s="33"/>
      <c r="AB1791" s="33"/>
      <c r="AC1791" s="33"/>
      <c r="AD1791" s="33"/>
      <c r="AE1791" s="33"/>
      <c r="AR1791" s="181" t="s">
        <v>351</v>
      </c>
      <c r="AT1791" s="181" t="s">
        <v>260</v>
      </c>
      <c r="AU1791" s="181" t="s">
        <v>89</v>
      </c>
      <c r="AY1791" s="18" t="s">
        <v>258</v>
      </c>
      <c r="BE1791" s="182">
        <f>IF(N1791="základná",J1791,0)</f>
        <v>0</v>
      </c>
      <c r="BF1791" s="182">
        <f>IF(N1791="znížená",J1791,0)</f>
        <v>0</v>
      </c>
      <c r="BG1791" s="182">
        <f>IF(N1791="zákl. prenesená",J1791,0)</f>
        <v>0</v>
      </c>
      <c r="BH1791" s="182">
        <f>IF(N1791="zníž. prenesená",J1791,0)</f>
        <v>0</v>
      </c>
      <c r="BI1791" s="182">
        <f>IF(N1791="nulová",J1791,0)</f>
        <v>0</v>
      </c>
      <c r="BJ1791" s="18" t="s">
        <v>89</v>
      </c>
      <c r="BK1791" s="183">
        <f>ROUND(I1791*H1791,3)</f>
        <v>0</v>
      </c>
      <c r="BL1791" s="18" t="s">
        <v>351</v>
      </c>
      <c r="BM1791" s="181" t="s">
        <v>2560</v>
      </c>
    </row>
    <row r="1792" spans="1:65" s="14" customFormat="1" ht="11.25">
      <c r="B1792" s="192"/>
      <c r="D1792" s="185" t="s">
        <v>266</v>
      </c>
      <c r="E1792" s="193" t="s">
        <v>1</v>
      </c>
      <c r="F1792" s="194" t="s">
        <v>178</v>
      </c>
      <c r="H1792" s="195">
        <v>896.68899999999996</v>
      </c>
      <c r="I1792" s="196"/>
      <c r="L1792" s="192"/>
      <c r="M1792" s="197"/>
      <c r="N1792" s="198"/>
      <c r="O1792" s="198"/>
      <c r="P1792" s="198"/>
      <c r="Q1792" s="198"/>
      <c r="R1792" s="198"/>
      <c r="S1792" s="198"/>
      <c r="T1792" s="199"/>
      <c r="AT1792" s="193" t="s">
        <v>266</v>
      </c>
      <c r="AU1792" s="193" t="s">
        <v>89</v>
      </c>
      <c r="AV1792" s="14" t="s">
        <v>89</v>
      </c>
      <c r="AW1792" s="14" t="s">
        <v>29</v>
      </c>
      <c r="AX1792" s="14" t="s">
        <v>82</v>
      </c>
      <c r="AY1792" s="193" t="s">
        <v>258</v>
      </c>
    </row>
    <row r="1793" spans="1:65" s="12" customFormat="1" ht="25.9" customHeight="1">
      <c r="B1793" s="156"/>
      <c r="D1793" s="157" t="s">
        <v>73</v>
      </c>
      <c r="E1793" s="158" t="s">
        <v>394</v>
      </c>
      <c r="F1793" s="158" t="s">
        <v>2561</v>
      </c>
      <c r="I1793" s="159"/>
      <c r="J1793" s="160">
        <f>BK1793</f>
        <v>0</v>
      </c>
      <c r="L1793" s="156"/>
      <c r="M1793" s="161"/>
      <c r="N1793" s="162"/>
      <c r="O1793" s="162"/>
      <c r="P1793" s="163">
        <f>P1794</f>
        <v>0</v>
      </c>
      <c r="Q1793" s="162"/>
      <c r="R1793" s="163">
        <f>R1794</f>
        <v>0</v>
      </c>
      <c r="S1793" s="162"/>
      <c r="T1793" s="164">
        <f>T1794</f>
        <v>0</v>
      </c>
      <c r="AR1793" s="157" t="s">
        <v>272</v>
      </c>
      <c r="AT1793" s="165" t="s">
        <v>73</v>
      </c>
      <c r="AU1793" s="165" t="s">
        <v>74</v>
      </c>
      <c r="AY1793" s="157" t="s">
        <v>258</v>
      </c>
      <c r="BK1793" s="166">
        <f>BK1794</f>
        <v>0</v>
      </c>
    </row>
    <row r="1794" spans="1:65" s="12" customFormat="1" ht="22.9" customHeight="1">
      <c r="B1794" s="156"/>
      <c r="D1794" s="157" t="s">
        <v>73</v>
      </c>
      <c r="E1794" s="167" t="s">
        <v>2562</v>
      </c>
      <c r="F1794" s="167" t="s">
        <v>2563</v>
      </c>
      <c r="I1794" s="159"/>
      <c r="J1794" s="168">
        <f>BK1794</f>
        <v>0</v>
      </c>
      <c r="L1794" s="156"/>
      <c r="M1794" s="161"/>
      <c r="N1794" s="162"/>
      <c r="O1794" s="162"/>
      <c r="P1794" s="163">
        <f>SUM(P1795:P1797)</f>
        <v>0</v>
      </c>
      <c r="Q1794" s="162"/>
      <c r="R1794" s="163">
        <f>SUM(R1795:R1797)</f>
        <v>0</v>
      </c>
      <c r="S1794" s="162"/>
      <c r="T1794" s="164">
        <f>SUM(T1795:T1797)</f>
        <v>0</v>
      </c>
      <c r="AR1794" s="157" t="s">
        <v>272</v>
      </c>
      <c r="AT1794" s="165" t="s">
        <v>73</v>
      </c>
      <c r="AU1794" s="165" t="s">
        <v>82</v>
      </c>
      <c r="AY1794" s="157" t="s">
        <v>258</v>
      </c>
      <c r="BK1794" s="166">
        <f>SUM(BK1795:BK1797)</f>
        <v>0</v>
      </c>
    </row>
    <row r="1795" spans="1:65" s="2" customFormat="1" ht="60" customHeight="1">
      <c r="A1795" s="33"/>
      <c r="B1795" s="169"/>
      <c r="C1795" s="170" t="s">
        <v>2564</v>
      </c>
      <c r="D1795" s="170" t="s">
        <v>260</v>
      </c>
      <c r="E1795" s="171" t="s">
        <v>2565</v>
      </c>
      <c r="F1795" s="172" t="s">
        <v>2566</v>
      </c>
      <c r="G1795" s="173" t="s">
        <v>2567</v>
      </c>
      <c r="H1795" s="174">
        <v>1</v>
      </c>
      <c r="I1795" s="175"/>
      <c r="J1795" s="174">
        <f>ROUND(I1795*H1795,3)</f>
        <v>0</v>
      </c>
      <c r="K1795" s="176"/>
      <c r="L1795" s="34"/>
      <c r="M1795" s="177" t="s">
        <v>1</v>
      </c>
      <c r="N1795" s="178" t="s">
        <v>40</v>
      </c>
      <c r="O1795" s="59"/>
      <c r="P1795" s="179">
        <f>O1795*H1795</f>
        <v>0</v>
      </c>
      <c r="Q1795" s="179">
        <v>0</v>
      </c>
      <c r="R1795" s="179">
        <f>Q1795*H1795</f>
        <v>0</v>
      </c>
      <c r="S1795" s="179">
        <v>0</v>
      </c>
      <c r="T1795" s="180">
        <f>S1795*H1795</f>
        <v>0</v>
      </c>
      <c r="U1795" s="33"/>
      <c r="V1795" s="33"/>
      <c r="W1795" s="33"/>
      <c r="X1795" s="33"/>
      <c r="Y1795" s="33"/>
      <c r="Z1795" s="33"/>
      <c r="AA1795" s="33"/>
      <c r="AB1795" s="33"/>
      <c r="AC1795" s="33"/>
      <c r="AD1795" s="33"/>
      <c r="AE1795" s="33"/>
      <c r="AR1795" s="181" t="s">
        <v>644</v>
      </c>
      <c r="AT1795" s="181" t="s">
        <v>260</v>
      </c>
      <c r="AU1795" s="181" t="s">
        <v>89</v>
      </c>
      <c r="AY1795" s="18" t="s">
        <v>258</v>
      </c>
      <c r="BE1795" s="182">
        <f>IF(N1795="základná",J1795,0)</f>
        <v>0</v>
      </c>
      <c r="BF1795" s="182">
        <f>IF(N1795="znížená",J1795,0)</f>
        <v>0</v>
      </c>
      <c r="BG1795" s="182">
        <f>IF(N1795="zákl. prenesená",J1795,0)</f>
        <v>0</v>
      </c>
      <c r="BH1795" s="182">
        <f>IF(N1795="zníž. prenesená",J1795,0)</f>
        <v>0</v>
      </c>
      <c r="BI1795" s="182">
        <f>IF(N1795="nulová",J1795,0)</f>
        <v>0</v>
      </c>
      <c r="BJ1795" s="18" t="s">
        <v>89</v>
      </c>
      <c r="BK1795" s="183">
        <f>ROUND(I1795*H1795,3)</f>
        <v>0</v>
      </c>
      <c r="BL1795" s="18" t="s">
        <v>644</v>
      </c>
      <c r="BM1795" s="181" t="s">
        <v>2568</v>
      </c>
    </row>
    <row r="1796" spans="1:65" s="14" customFormat="1" ht="11.25">
      <c r="B1796" s="192"/>
      <c r="D1796" s="185" t="s">
        <v>266</v>
      </c>
      <c r="E1796" s="193" t="s">
        <v>1</v>
      </c>
      <c r="F1796" s="194" t="s">
        <v>82</v>
      </c>
      <c r="H1796" s="195">
        <v>1</v>
      </c>
      <c r="I1796" s="196"/>
      <c r="L1796" s="192"/>
      <c r="M1796" s="197"/>
      <c r="N1796" s="198"/>
      <c r="O1796" s="198"/>
      <c r="P1796" s="198"/>
      <c r="Q1796" s="198"/>
      <c r="R1796" s="198"/>
      <c r="S1796" s="198"/>
      <c r="T1796" s="199"/>
      <c r="AT1796" s="193" t="s">
        <v>266</v>
      </c>
      <c r="AU1796" s="193" t="s">
        <v>89</v>
      </c>
      <c r="AV1796" s="14" t="s">
        <v>89</v>
      </c>
      <c r="AW1796" s="14" t="s">
        <v>29</v>
      </c>
      <c r="AX1796" s="14" t="s">
        <v>82</v>
      </c>
      <c r="AY1796" s="193" t="s">
        <v>258</v>
      </c>
    </row>
    <row r="1797" spans="1:65" s="2" customFormat="1" ht="48" customHeight="1">
      <c r="A1797" s="33"/>
      <c r="B1797" s="169"/>
      <c r="C1797" s="170" t="s">
        <v>2569</v>
      </c>
      <c r="D1797" s="170" t="s">
        <v>260</v>
      </c>
      <c r="E1797" s="171" t="s">
        <v>2570</v>
      </c>
      <c r="F1797" s="172" t="s">
        <v>2571</v>
      </c>
      <c r="G1797" s="173" t="s">
        <v>435</v>
      </c>
      <c r="H1797" s="174">
        <v>1</v>
      </c>
      <c r="I1797" s="175"/>
      <c r="J1797" s="174">
        <f>ROUND(I1797*H1797,3)</f>
        <v>0</v>
      </c>
      <c r="K1797" s="176"/>
      <c r="L1797" s="34"/>
      <c r="M1797" s="177" t="s">
        <v>1</v>
      </c>
      <c r="N1797" s="178" t="s">
        <v>40</v>
      </c>
      <c r="O1797" s="59"/>
      <c r="P1797" s="179">
        <f>O1797*H1797</f>
        <v>0</v>
      </c>
      <c r="Q1797" s="179">
        <v>0</v>
      </c>
      <c r="R1797" s="179">
        <f>Q1797*H1797</f>
        <v>0</v>
      </c>
      <c r="S1797" s="179">
        <v>0</v>
      </c>
      <c r="T1797" s="180">
        <f>S1797*H1797</f>
        <v>0</v>
      </c>
      <c r="U1797" s="33"/>
      <c r="V1797" s="33"/>
      <c r="W1797" s="33"/>
      <c r="X1797" s="33"/>
      <c r="Y1797" s="33"/>
      <c r="Z1797" s="33"/>
      <c r="AA1797" s="33"/>
      <c r="AB1797" s="33"/>
      <c r="AC1797" s="33"/>
      <c r="AD1797" s="33"/>
      <c r="AE1797" s="33"/>
      <c r="AR1797" s="181" t="s">
        <v>644</v>
      </c>
      <c r="AT1797" s="181" t="s">
        <v>260</v>
      </c>
      <c r="AU1797" s="181" t="s">
        <v>89</v>
      </c>
      <c r="AY1797" s="18" t="s">
        <v>258</v>
      </c>
      <c r="BE1797" s="182">
        <f>IF(N1797="základná",J1797,0)</f>
        <v>0</v>
      </c>
      <c r="BF1797" s="182">
        <f>IF(N1797="znížená",J1797,0)</f>
        <v>0</v>
      </c>
      <c r="BG1797" s="182">
        <f>IF(N1797="zákl. prenesená",J1797,0)</f>
        <v>0</v>
      </c>
      <c r="BH1797" s="182">
        <f>IF(N1797="zníž. prenesená",J1797,0)</f>
        <v>0</v>
      </c>
      <c r="BI1797" s="182">
        <f>IF(N1797="nulová",J1797,0)</f>
        <v>0</v>
      </c>
      <c r="BJ1797" s="18" t="s">
        <v>89</v>
      </c>
      <c r="BK1797" s="183">
        <f>ROUND(I1797*H1797,3)</f>
        <v>0</v>
      </c>
      <c r="BL1797" s="18" t="s">
        <v>644</v>
      </c>
      <c r="BM1797" s="181" t="s">
        <v>2572</v>
      </c>
    </row>
    <row r="1798" spans="1:65" s="12" customFormat="1" ht="25.9" customHeight="1">
      <c r="B1798" s="156"/>
      <c r="D1798" s="157" t="s">
        <v>73</v>
      </c>
      <c r="E1798" s="158" t="s">
        <v>2573</v>
      </c>
      <c r="F1798" s="158" t="s">
        <v>2574</v>
      </c>
      <c r="I1798" s="159"/>
      <c r="J1798" s="160">
        <f>BK1798</f>
        <v>0</v>
      </c>
      <c r="L1798" s="156"/>
      <c r="M1798" s="161"/>
      <c r="N1798" s="162"/>
      <c r="O1798" s="162"/>
      <c r="P1798" s="163">
        <f>SUM(P1799:P1804)</f>
        <v>0</v>
      </c>
      <c r="Q1798" s="162"/>
      <c r="R1798" s="163">
        <f>SUM(R1799:R1804)</f>
        <v>0</v>
      </c>
      <c r="S1798" s="162"/>
      <c r="T1798" s="164">
        <f>SUM(T1799:T1804)</f>
        <v>0</v>
      </c>
      <c r="AR1798" s="157" t="s">
        <v>264</v>
      </c>
      <c r="AT1798" s="165" t="s">
        <v>73</v>
      </c>
      <c r="AU1798" s="165" t="s">
        <v>74</v>
      </c>
      <c r="AY1798" s="157" t="s">
        <v>258</v>
      </c>
      <c r="BK1798" s="166">
        <f>SUM(BK1799:BK1804)</f>
        <v>0</v>
      </c>
    </row>
    <row r="1799" spans="1:65" s="2" customFormat="1" ht="24" customHeight="1">
      <c r="A1799" s="33"/>
      <c r="B1799" s="169"/>
      <c r="C1799" s="170" t="s">
        <v>2575</v>
      </c>
      <c r="D1799" s="170" t="s">
        <v>260</v>
      </c>
      <c r="E1799" s="171" t="s">
        <v>2576</v>
      </c>
      <c r="F1799" s="172" t="s">
        <v>2577</v>
      </c>
      <c r="G1799" s="173" t="s">
        <v>2578</v>
      </c>
      <c r="H1799" s="174">
        <v>60</v>
      </c>
      <c r="I1799" s="175"/>
      <c r="J1799" s="174">
        <f>ROUND(I1799*H1799,3)</f>
        <v>0</v>
      </c>
      <c r="K1799" s="176"/>
      <c r="L1799" s="34"/>
      <c r="M1799" s="177" t="s">
        <v>1</v>
      </c>
      <c r="N1799" s="178" t="s">
        <v>40</v>
      </c>
      <c r="O1799" s="59"/>
      <c r="P1799" s="179">
        <f>O1799*H1799</f>
        <v>0</v>
      </c>
      <c r="Q1799" s="179">
        <v>0</v>
      </c>
      <c r="R1799" s="179">
        <f>Q1799*H1799</f>
        <v>0</v>
      </c>
      <c r="S1799" s="179">
        <v>0</v>
      </c>
      <c r="T1799" s="180">
        <f>S1799*H1799</f>
        <v>0</v>
      </c>
      <c r="U1799" s="33"/>
      <c r="V1799" s="33"/>
      <c r="W1799" s="33"/>
      <c r="X1799" s="33"/>
      <c r="Y1799" s="33"/>
      <c r="Z1799" s="33"/>
      <c r="AA1799" s="33"/>
      <c r="AB1799" s="33"/>
      <c r="AC1799" s="33"/>
      <c r="AD1799" s="33"/>
      <c r="AE1799" s="33"/>
      <c r="AR1799" s="181" t="s">
        <v>2579</v>
      </c>
      <c r="AT1799" s="181" t="s">
        <v>260</v>
      </c>
      <c r="AU1799" s="181" t="s">
        <v>82</v>
      </c>
      <c r="AY1799" s="18" t="s">
        <v>258</v>
      </c>
      <c r="BE1799" s="182">
        <f>IF(N1799="základná",J1799,0)</f>
        <v>0</v>
      </c>
      <c r="BF1799" s="182">
        <f>IF(N1799="znížená",J1799,0)</f>
        <v>0</v>
      </c>
      <c r="BG1799" s="182">
        <f>IF(N1799="zákl. prenesená",J1799,0)</f>
        <v>0</v>
      </c>
      <c r="BH1799" s="182">
        <f>IF(N1799="zníž. prenesená",J1799,0)</f>
        <v>0</v>
      </c>
      <c r="BI1799" s="182">
        <f>IF(N1799="nulová",J1799,0)</f>
        <v>0</v>
      </c>
      <c r="BJ1799" s="18" t="s">
        <v>89</v>
      </c>
      <c r="BK1799" s="183">
        <f>ROUND(I1799*H1799,3)</f>
        <v>0</v>
      </c>
      <c r="BL1799" s="18" t="s">
        <v>2579</v>
      </c>
      <c r="BM1799" s="181" t="s">
        <v>2580</v>
      </c>
    </row>
    <row r="1800" spans="1:65" s="13" customFormat="1" ht="11.25">
      <c r="B1800" s="184"/>
      <c r="D1800" s="185" t="s">
        <v>266</v>
      </c>
      <c r="E1800" s="186" t="s">
        <v>1</v>
      </c>
      <c r="F1800" s="187" t="s">
        <v>2581</v>
      </c>
      <c r="H1800" s="186" t="s">
        <v>1</v>
      </c>
      <c r="I1800" s="188"/>
      <c r="L1800" s="184"/>
      <c r="M1800" s="189"/>
      <c r="N1800" s="190"/>
      <c r="O1800" s="190"/>
      <c r="P1800" s="190"/>
      <c r="Q1800" s="190"/>
      <c r="R1800" s="190"/>
      <c r="S1800" s="190"/>
      <c r="T1800" s="191"/>
      <c r="AT1800" s="186" t="s">
        <v>266</v>
      </c>
      <c r="AU1800" s="186" t="s">
        <v>82</v>
      </c>
      <c r="AV1800" s="13" t="s">
        <v>82</v>
      </c>
      <c r="AW1800" s="13" t="s">
        <v>29</v>
      </c>
      <c r="AX1800" s="13" t="s">
        <v>74</v>
      </c>
      <c r="AY1800" s="186" t="s">
        <v>258</v>
      </c>
    </row>
    <row r="1801" spans="1:65" s="14" customFormat="1" ht="11.25">
      <c r="B1801" s="192"/>
      <c r="D1801" s="185" t="s">
        <v>266</v>
      </c>
      <c r="E1801" s="193" t="s">
        <v>1</v>
      </c>
      <c r="F1801" s="194" t="s">
        <v>437</v>
      </c>
      <c r="H1801" s="195">
        <v>30</v>
      </c>
      <c r="I1801" s="196"/>
      <c r="L1801" s="192"/>
      <c r="M1801" s="197"/>
      <c r="N1801" s="198"/>
      <c r="O1801" s="198"/>
      <c r="P1801" s="198"/>
      <c r="Q1801" s="198"/>
      <c r="R1801" s="198"/>
      <c r="S1801" s="198"/>
      <c r="T1801" s="199"/>
      <c r="AT1801" s="193" t="s">
        <v>266</v>
      </c>
      <c r="AU1801" s="193" t="s">
        <v>82</v>
      </c>
      <c r="AV1801" s="14" t="s">
        <v>89</v>
      </c>
      <c r="AW1801" s="14" t="s">
        <v>29</v>
      </c>
      <c r="AX1801" s="14" t="s">
        <v>74</v>
      </c>
      <c r="AY1801" s="193" t="s">
        <v>258</v>
      </c>
    </row>
    <row r="1802" spans="1:65" s="13" customFormat="1" ht="11.25">
      <c r="B1802" s="184"/>
      <c r="D1802" s="185" t="s">
        <v>266</v>
      </c>
      <c r="E1802" s="186" t="s">
        <v>1</v>
      </c>
      <c r="F1802" s="187" t="s">
        <v>2582</v>
      </c>
      <c r="H1802" s="186" t="s">
        <v>1</v>
      </c>
      <c r="I1802" s="188"/>
      <c r="L1802" s="184"/>
      <c r="M1802" s="189"/>
      <c r="N1802" s="190"/>
      <c r="O1802" s="190"/>
      <c r="P1802" s="190"/>
      <c r="Q1802" s="190"/>
      <c r="R1802" s="190"/>
      <c r="S1802" s="190"/>
      <c r="T1802" s="191"/>
      <c r="AT1802" s="186" t="s">
        <v>266</v>
      </c>
      <c r="AU1802" s="186" t="s">
        <v>82</v>
      </c>
      <c r="AV1802" s="13" t="s">
        <v>82</v>
      </c>
      <c r="AW1802" s="13" t="s">
        <v>29</v>
      </c>
      <c r="AX1802" s="13" t="s">
        <v>74</v>
      </c>
      <c r="AY1802" s="186" t="s">
        <v>258</v>
      </c>
    </row>
    <row r="1803" spans="1:65" s="14" customFormat="1" ht="11.25">
      <c r="B1803" s="192"/>
      <c r="D1803" s="185" t="s">
        <v>266</v>
      </c>
      <c r="E1803" s="193" t="s">
        <v>1</v>
      </c>
      <c r="F1803" s="194" t="s">
        <v>437</v>
      </c>
      <c r="H1803" s="195">
        <v>30</v>
      </c>
      <c r="I1803" s="196"/>
      <c r="L1803" s="192"/>
      <c r="M1803" s="197"/>
      <c r="N1803" s="198"/>
      <c r="O1803" s="198"/>
      <c r="P1803" s="198"/>
      <c r="Q1803" s="198"/>
      <c r="R1803" s="198"/>
      <c r="S1803" s="198"/>
      <c r="T1803" s="199"/>
      <c r="AT1803" s="193" t="s">
        <v>266</v>
      </c>
      <c r="AU1803" s="193" t="s">
        <v>82</v>
      </c>
      <c r="AV1803" s="14" t="s">
        <v>89</v>
      </c>
      <c r="AW1803" s="14" t="s">
        <v>29</v>
      </c>
      <c r="AX1803" s="14" t="s">
        <v>74</v>
      </c>
      <c r="AY1803" s="193" t="s">
        <v>258</v>
      </c>
    </row>
    <row r="1804" spans="1:65" s="15" customFormat="1" ht="11.25">
      <c r="B1804" s="200"/>
      <c r="D1804" s="185" t="s">
        <v>266</v>
      </c>
      <c r="E1804" s="201" t="s">
        <v>1</v>
      </c>
      <c r="F1804" s="202" t="s">
        <v>280</v>
      </c>
      <c r="H1804" s="203">
        <v>60</v>
      </c>
      <c r="I1804" s="204"/>
      <c r="L1804" s="200"/>
      <c r="M1804" s="205"/>
      <c r="N1804" s="206"/>
      <c r="O1804" s="206"/>
      <c r="P1804" s="206"/>
      <c r="Q1804" s="206"/>
      <c r="R1804" s="206"/>
      <c r="S1804" s="206"/>
      <c r="T1804" s="207"/>
      <c r="AT1804" s="201" t="s">
        <v>266</v>
      </c>
      <c r="AU1804" s="201" t="s">
        <v>82</v>
      </c>
      <c r="AV1804" s="15" t="s">
        <v>264</v>
      </c>
      <c r="AW1804" s="15" t="s">
        <v>29</v>
      </c>
      <c r="AX1804" s="15" t="s">
        <v>82</v>
      </c>
      <c r="AY1804" s="201" t="s">
        <v>258</v>
      </c>
    </row>
    <row r="1805" spans="1:65" s="12" customFormat="1" ht="25.9" customHeight="1">
      <c r="B1805" s="156"/>
      <c r="D1805" s="157" t="s">
        <v>73</v>
      </c>
      <c r="E1805" s="158" t="s">
        <v>2583</v>
      </c>
      <c r="F1805" s="158" t="s">
        <v>2584</v>
      </c>
      <c r="I1805" s="159"/>
      <c r="J1805" s="160">
        <f>BK1805</f>
        <v>0</v>
      </c>
      <c r="L1805" s="156"/>
      <c r="M1805" s="161"/>
      <c r="N1805" s="162"/>
      <c r="O1805" s="162"/>
      <c r="P1805" s="163">
        <f>P1806</f>
        <v>0</v>
      </c>
      <c r="Q1805" s="162"/>
      <c r="R1805" s="163">
        <f>R1806</f>
        <v>0</v>
      </c>
      <c r="S1805" s="162"/>
      <c r="T1805" s="164">
        <f>T1806</f>
        <v>0</v>
      </c>
      <c r="AR1805" s="157" t="s">
        <v>287</v>
      </c>
      <c r="AT1805" s="165" t="s">
        <v>73</v>
      </c>
      <c r="AU1805" s="165" t="s">
        <v>74</v>
      </c>
      <c r="AY1805" s="157" t="s">
        <v>258</v>
      </c>
      <c r="BK1805" s="166">
        <f>BK1806</f>
        <v>0</v>
      </c>
    </row>
    <row r="1806" spans="1:65" s="12" customFormat="1" ht="22.9" customHeight="1">
      <c r="B1806" s="156"/>
      <c r="D1806" s="157" t="s">
        <v>73</v>
      </c>
      <c r="E1806" s="167" t="s">
        <v>2585</v>
      </c>
      <c r="F1806" s="167" t="s">
        <v>2586</v>
      </c>
      <c r="I1806" s="159"/>
      <c r="J1806" s="168">
        <f>BK1806</f>
        <v>0</v>
      </c>
      <c r="L1806" s="156"/>
      <c r="M1806" s="161"/>
      <c r="N1806" s="162"/>
      <c r="O1806" s="162"/>
      <c r="P1806" s="163">
        <f>P1807</f>
        <v>0</v>
      </c>
      <c r="Q1806" s="162"/>
      <c r="R1806" s="163">
        <f>R1807</f>
        <v>0</v>
      </c>
      <c r="S1806" s="162"/>
      <c r="T1806" s="164">
        <f>T1807</f>
        <v>0</v>
      </c>
      <c r="AR1806" s="157" t="s">
        <v>287</v>
      </c>
      <c r="AT1806" s="165" t="s">
        <v>73</v>
      </c>
      <c r="AU1806" s="165" t="s">
        <v>82</v>
      </c>
      <c r="AY1806" s="157" t="s">
        <v>258</v>
      </c>
      <c r="BK1806" s="166">
        <f>BK1807</f>
        <v>0</v>
      </c>
    </row>
    <row r="1807" spans="1:65" s="2" customFormat="1" ht="16.5" customHeight="1">
      <c r="A1807" s="33"/>
      <c r="B1807" s="169"/>
      <c r="C1807" s="170" t="s">
        <v>2587</v>
      </c>
      <c r="D1807" s="170" t="s">
        <v>260</v>
      </c>
      <c r="E1807" s="171" t="s">
        <v>2588</v>
      </c>
      <c r="F1807" s="172" t="s">
        <v>2589</v>
      </c>
      <c r="G1807" s="173" t="s">
        <v>1511</v>
      </c>
      <c r="H1807" s="175"/>
      <c r="I1807" s="175"/>
      <c r="J1807" s="174">
        <f>ROUND(I1807*H1807,3)</f>
        <v>0</v>
      </c>
      <c r="K1807" s="176"/>
      <c r="L1807" s="34"/>
      <c r="M1807" s="226" t="s">
        <v>1</v>
      </c>
      <c r="N1807" s="227" t="s">
        <v>40</v>
      </c>
      <c r="O1807" s="228"/>
      <c r="P1807" s="229">
        <f>O1807*H1807</f>
        <v>0</v>
      </c>
      <c r="Q1807" s="229">
        <v>0</v>
      </c>
      <c r="R1807" s="229">
        <f>Q1807*H1807</f>
        <v>0</v>
      </c>
      <c r="S1807" s="229">
        <v>0</v>
      </c>
      <c r="T1807" s="230">
        <f>S1807*H1807</f>
        <v>0</v>
      </c>
      <c r="U1807" s="33"/>
      <c r="V1807" s="33"/>
      <c r="W1807" s="33"/>
      <c r="X1807" s="33"/>
      <c r="Y1807" s="33"/>
      <c r="Z1807" s="33"/>
      <c r="AA1807" s="33"/>
      <c r="AB1807" s="33"/>
      <c r="AC1807" s="33"/>
      <c r="AD1807" s="33"/>
      <c r="AE1807" s="33"/>
      <c r="AR1807" s="181" t="s">
        <v>2590</v>
      </c>
      <c r="AT1807" s="181" t="s">
        <v>260</v>
      </c>
      <c r="AU1807" s="181" t="s">
        <v>89</v>
      </c>
      <c r="AY1807" s="18" t="s">
        <v>258</v>
      </c>
      <c r="BE1807" s="182">
        <f>IF(N1807="základná",J1807,0)</f>
        <v>0</v>
      </c>
      <c r="BF1807" s="182">
        <f>IF(N1807="znížená",J1807,0)</f>
        <v>0</v>
      </c>
      <c r="BG1807" s="182">
        <f>IF(N1807="zákl. prenesená",J1807,0)</f>
        <v>0</v>
      </c>
      <c r="BH1807" s="182">
        <f>IF(N1807="zníž. prenesená",J1807,0)</f>
        <v>0</v>
      </c>
      <c r="BI1807" s="182">
        <f>IF(N1807="nulová",J1807,0)</f>
        <v>0</v>
      </c>
      <c r="BJ1807" s="18" t="s">
        <v>89</v>
      </c>
      <c r="BK1807" s="183">
        <f>ROUND(I1807*H1807,3)</f>
        <v>0</v>
      </c>
      <c r="BL1807" s="18" t="s">
        <v>2590</v>
      </c>
      <c r="BM1807" s="181" t="s">
        <v>2591</v>
      </c>
    </row>
    <row r="1808" spans="1:65" s="2" customFormat="1" ht="6.95" customHeight="1">
      <c r="A1808" s="33"/>
      <c r="B1808" s="48"/>
      <c r="C1808" s="49"/>
      <c r="D1808" s="49"/>
      <c r="E1808" s="49"/>
      <c r="F1808" s="49"/>
      <c r="G1808" s="49"/>
      <c r="H1808" s="49"/>
      <c r="I1808" s="128"/>
      <c r="J1808" s="49"/>
      <c r="K1808" s="49"/>
      <c r="L1808" s="34"/>
      <c r="M1808" s="33"/>
      <c r="O1808" s="33"/>
      <c r="P1808" s="33"/>
      <c r="Q1808" s="33"/>
      <c r="R1808" s="33"/>
      <c r="S1808" s="33"/>
      <c r="T1808" s="33"/>
      <c r="U1808" s="33"/>
      <c r="V1808" s="33"/>
      <c r="W1808" s="33"/>
      <c r="X1808" s="33"/>
      <c r="Y1808" s="33"/>
      <c r="Z1808" s="33"/>
      <c r="AA1808" s="33"/>
      <c r="AB1808" s="33"/>
      <c r="AC1808" s="33"/>
      <c r="AD1808" s="33"/>
      <c r="AE1808" s="33"/>
    </row>
  </sheetData>
  <autoFilter ref="C148:K1807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horizontalDpi="4294967294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4"/>
  <sheetViews>
    <sheetView showGridLines="0" workbookViewId="0">
      <selection activeCell="E26" sqref="E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120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2592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2593</v>
      </c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0" t="s">
        <v>2594</v>
      </c>
      <c r="F11" s="276"/>
      <c r="G11" s="276"/>
      <c r="H11" s="276"/>
      <c r="I11" s="10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104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104" t="s">
        <v>20</v>
      </c>
      <c r="J14" s="56">
        <f>'Rekapitulácia stavby'!AN8</f>
        <v>43663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104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104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104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'Rekapitulácia stavby'!E14</f>
        <v>Vyplň údaj</v>
      </c>
      <c r="F20" s="253"/>
      <c r="G20" s="253"/>
      <c r="H20" s="253"/>
      <c r="I20" s="104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104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3457</v>
      </c>
      <c r="F23" s="33"/>
      <c r="G23" s="33"/>
      <c r="H23" s="33"/>
      <c r="I23" s="104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104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/>
      <c r="F26" s="33"/>
      <c r="G26" s="33"/>
      <c r="H26" s="33"/>
      <c r="I26" s="104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5"/>
      <c r="B29" s="106"/>
      <c r="C29" s="105"/>
      <c r="D29" s="105"/>
      <c r="E29" s="257" t="s">
        <v>1</v>
      </c>
      <c r="F29" s="257"/>
      <c r="G29" s="257"/>
      <c r="H29" s="257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11" t="s">
        <v>34</v>
      </c>
      <c r="E32" s="33"/>
      <c r="F32" s="33"/>
      <c r="G32" s="33"/>
      <c r="H32" s="33"/>
      <c r="I32" s="10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10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12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3" t="s">
        <v>38</v>
      </c>
      <c r="E35" s="28" t="s">
        <v>39</v>
      </c>
      <c r="F35" s="114">
        <f>ROUND((SUM(BE123:BE213)),  2)</f>
        <v>0</v>
      </c>
      <c r="G35" s="33"/>
      <c r="H35" s="33"/>
      <c r="I35" s="115">
        <v>0.2</v>
      </c>
      <c r="J35" s="114">
        <f>ROUND(((SUM(BE123:BE213))*I35),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14">
        <f>ROUND((SUM(BF123:BF213)),  2)</f>
        <v>0</v>
      </c>
      <c r="G36" s="33"/>
      <c r="H36" s="33"/>
      <c r="I36" s="115">
        <v>0.2</v>
      </c>
      <c r="J36" s="114">
        <f>ROUND(((SUM(BF123:BF213))*I36),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14">
        <f>ROUND((SUM(BG123:BG213)),  2)</f>
        <v>0</v>
      </c>
      <c r="G37" s="33"/>
      <c r="H37" s="33"/>
      <c r="I37" s="115">
        <v>0.2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14">
        <f>ROUND((SUM(BH123:BH213)),  2)</f>
        <v>0</v>
      </c>
      <c r="G38" s="33"/>
      <c r="H38" s="33"/>
      <c r="I38" s="115">
        <v>0.2</v>
      </c>
      <c r="J38" s="114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14">
        <f>ROUND((SUM(BI123:BI213)),  2)</f>
        <v>0</v>
      </c>
      <c r="G39" s="33"/>
      <c r="H39" s="33"/>
      <c r="I39" s="115">
        <v>0</v>
      </c>
      <c r="J39" s="114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6"/>
      <c r="D41" s="117" t="s">
        <v>44</v>
      </c>
      <c r="E41" s="61"/>
      <c r="F41" s="61"/>
      <c r="G41" s="118" t="s">
        <v>45</v>
      </c>
      <c r="H41" s="119" t="s">
        <v>46</v>
      </c>
      <c r="I41" s="120"/>
      <c r="J41" s="121">
        <f>SUM(J32:J39)</f>
        <v>0</v>
      </c>
      <c r="K41" s="12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2592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2593</v>
      </c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0" t="str">
        <f>E11</f>
        <v>001 - Elektoinštalácia</v>
      </c>
      <c r="F89" s="276"/>
      <c r="G89" s="276"/>
      <c r="H89" s="276"/>
      <c r="I89" s="10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ul.Kármána 2, Lučenec</v>
      </c>
      <c r="G91" s="33"/>
      <c r="H91" s="33"/>
      <c r="I91" s="104" t="s">
        <v>20</v>
      </c>
      <c r="J91" s="56">
        <f>IF(J14="","",J14)</f>
        <v>43663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21</v>
      </c>
      <c r="D93" s="33"/>
      <c r="E93" s="33"/>
      <c r="F93" s="26" t="str">
        <f>E17</f>
        <v>BB samosprávny kraj</v>
      </c>
      <c r="G93" s="33"/>
      <c r="H93" s="33"/>
      <c r="I93" s="104" t="s">
        <v>27</v>
      </c>
      <c r="J93" s="31" t="str">
        <f>E23</f>
        <v>Vargová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104" t="s">
        <v>31</v>
      </c>
      <c r="J94" s="31">
        <f>E26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0" t="s">
        <v>207</v>
      </c>
      <c r="D96" s="116"/>
      <c r="E96" s="116"/>
      <c r="F96" s="116"/>
      <c r="G96" s="116"/>
      <c r="H96" s="116"/>
      <c r="I96" s="131"/>
      <c r="J96" s="132" t="s">
        <v>208</v>
      </c>
      <c r="K96" s="11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3" t="s">
        <v>209</v>
      </c>
      <c r="D98" s="33"/>
      <c r="E98" s="33"/>
      <c r="F98" s="33"/>
      <c r="G98" s="33"/>
      <c r="H98" s="33"/>
      <c r="I98" s="10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210</v>
      </c>
    </row>
    <row r="99" spans="1:47" s="9" customFormat="1" ht="24.95" customHeight="1">
      <c r="B99" s="134"/>
      <c r="D99" s="135" t="s">
        <v>239</v>
      </c>
      <c r="E99" s="136"/>
      <c r="F99" s="136"/>
      <c r="G99" s="136"/>
      <c r="H99" s="136"/>
      <c r="I99" s="137"/>
      <c r="J99" s="138">
        <f>J124</f>
        <v>0</v>
      </c>
      <c r="L99" s="134"/>
    </row>
    <row r="100" spans="1:47" s="10" customFormat="1" ht="19.899999999999999" customHeight="1">
      <c r="B100" s="139"/>
      <c r="D100" s="140" t="s">
        <v>2596</v>
      </c>
      <c r="E100" s="141"/>
      <c r="F100" s="141"/>
      <c r="G100" s="141"/>
      <c r="H100" s="141"/>
      <c r="I100" s="142"/>
      <c r="J100" s="143">
        <f>J125</f>
        <v>0</v>
      </c>
      <c r="L100" s="139"/>
    </row>
    <row r="101" spans="1:47" s="10" customFormat="1" ht="19.899999999999999" customHeight="1">
      <c r="B101" s="139"/>
      <c r="D101" s="140" t="s">
        <v>2597</v>
      </c>
      <c r="E101" s="141"/>
      <c r="F101" s="141"/>
      <c r="G101" s="141"/>
      <c r="H101" s="141"/>
      <c r="I101" s="142"/>
      <c r="J101" s="143">
        <f>J209</f>
        <v>0</v>
      </c>
      <c r="L101" s="139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10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8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9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244</v>
      </c>
      <c r="D108" s="33"/>
      <c r="E108" s="33"/>
      <c r="F108" s="33"/>
      <c r="G108" s="33"/>
      <c r="H108" s="33"/>
      <c r="I108" s="10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10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10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.5" customHeight="1">
      <c r="A111" s="33"/>
      <c r="B111" s="34"/>
      <c r="C111" s="33"/>
      <c r="D111" s="33"/>
      <c r="E111" s="274" t="str">
        <f>E7</f>
        <v>Novohradská knižnica Lučenec - PD pre rekon.budovy ul.Kármana 2- zmena PD riešenie časti budovy</v>
      </c>
      <c r="F111" s="275"/>
      <c r="G111" s="275"/>
      <c r="H111" s="275"/>
      <c r="I111" s="10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120</v>
      </c>
      <c r="I112" s="99"/>
      <c r="L112" s="21"/>
    </row>
    <row r="113" spans="1:65" s="2" customFormat="1" ht="16.5" customHeight="1">
      <c r="A113" s="33"/>
      <c r="B113" s="34"/>
      <c r="C113" s="33"/>
      <c r="D113" s="33"/>
      <c r="E113" s="274" t="s">
        <v>2592</v>
      </c>
      <c r="F113" s="276"/>
      <c r="G113" s="276"/>
      <c r="H113" s="276"/>
      <c r="I113" s="10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2593</v>
      </c>
      <c r="D114" s="33"/>
      <c r="E114" s="33"/>
      <c r="F114" s="33"/>
      <c r="G114" s="33"/>
      <c r="H114" s="33"/>
      <c r="I114" s="10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0" t="str">
        <f>E11</f>
        <v>001 - Elektoinštalácia</v>
      </c>
      <c r="F115" s="276"/>
      <c r="G115" s="276"/>
      <c r="H115" s="276"/>
      <c r="I115" s="10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F14</f>
        <v>ul.Kármána 2, Lučenec</v>
      </c>
      <c r="G117" s="33"/>
      <c r="H117" s="33"/>
      <c r="I117" s="104" t="s">
        <v>20</v>
      </c>
      <c r="J117" s="56">
        <f>IF(J14="","",J14)</f>
        <v>43663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0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21</v>
      </c>
      <c r="D119" s="33"/>
      <c r="E119" s="33"/>
      <c r="F119" s="26" t="str">
        <f>E17</f>
        <v>BB samosprávny kraj</v>
      </c>
      <c r="G119" s="33"/>
      <c r="H119" s="33"/>
      <c r="I119" s="104" t="s">
        <v>27</v>
      </c>
      <c r="J119" s="31" t="str">
        <f>E23</f>
        <v>Vargová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25</v>
      </c>
      <c r="D120" s="33"/>
      <c r="E120" s="33"/>
      <c r="F120" s="26" t="str">
        <f>IF(E20="","",E20)</f>
        <v>Vyplň údaj</v>
      </c>
      <c r="G120" s="33"/>
      <c r="H120" s="33"/>
      <c r="I120" s="104" t="s">
        <v>31</v>
      </c>
      <c r="J120" s="31">
        <f>E26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10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44"/>
      <c r="B122" s="145"/>
      <c r="C122" s="146" t="s">
        <v>245</v>
      </c>
      <c r="D122" s="147" t="s">
        <v>59</v>
      </c>
      <c r="E122" s="147" t="s">
        <v>55</v>
      </c>
      <c r="F122" s="147" t="s">
        <v>56</v>
      </c>
      <c r="G122" s="147" t="s">
        <v>246</v>
      </c>
      <c r="H122" s="147" t="s">
        <v>247</v>
      </c>
      <c r="I122" s="148" t="s">
        <v>248</v>
      </c>
      <c r="J122" s="149" t="s">
        <v>208</v>
      </c>
      <c r="K122" s="150" t="s">
        <v>249</v>
      </c>
      <c r="L122" s="151"/>
      <c r="M122" s="63" t="s">
        <v>1</v>
      </c>
      <c r="N122" s="64" t="s">
        <v>38</v>
      </c>
      <c r="O122" s="64" t="s">
        <v>250</v>
      </c>
      <c r="P122" s="64" t="s">
        <v>251</v>
      </c>
      <c r="Q122" s="64" t="s">
        <v>252</v>
      </c>
      <c r="R122" s="64" t="s">
        <v>253</v>
      </c>
      <c r="S122" s="64" t="s">
        <v>254</v>
      </c>
      <c r="T122" s="65" t="s">
        <v>255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pans="1:65" s="2" customFormat="1" ht="22.9" customHeight="1">
      <c r="A123" s="33"/>
      <c r="B123" s="34"/>
      <c r="C123" s="70" t="s">
        <v>209</v>
      </c>
      <c r="D123" s="33"/>
      <c r="E123" s="33"/>
      <c r="F123" s="33"/>
      <c r="G123" s="33"/>
      <c r="H123" s="33"/>
      <c r="I123" s="103"/>
      <c r="J123" s="152">
        <f>BK123</f>
        <v>0</v>
      </c>
      <c r="K123" s="33"/>
      <c r="L123" s="34"/>
      <c r="M123" s="66"/>
      <c r="N123" s="57"/>
      <c r="O123" s="67"/>
      <c r="P123" s="153">
        <f>P124</f>
        <v>0</v>
      </c>
      <c r="Q123" s="67"/>
      <c r="R123" s="153">
        <f>R124</f>
        <v>0</v>
      </c>
      <c r="S123" s="67"/>
      <c r="T123" s="15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210</v>
      </c>
      <c r="BK123" s="155">
        <f>BK124</f>
        <v>0</v>
      </c>
    </row>
    <row r="124" spans="1:65" s="12" customFormat="1" ht="25.9" customHeight="1">
      <c r="B124" s="156"/>
      <c r="D124" s="157" t="s">
        <v>73</v>
      </c>
      <c r="E124" s="158" t="s">
        <v>394</v>
      </c>
      <c r="F124" s="158" t="s">
        <v>2561</v>
      </c>
      <c r="I124" s="159"/>
      <c r="J124" s="160">
        <f>BK124</f>
        <v>0</v>
      </c>
      <c r="L124" s="156"/>
      <c r="M124" s="161"/>
      <c r="N124" s="162"/>
      <c r="O124" s="162"/>
      <c r="P124" s="163">
        <f>P125+P209</f>
        <v>0</v>
      </c>
      <c r="Q124" s="162"/>
      <c r="R124" s="163">
        <f>R125+R209</f>
        <v>0</v>
      </c>
      <c r="S124" s="162"/>
      <c r="T124" s="164">
        <f>T125+T209</f>
        <v>0</v>
      </c>
      <c r="AR124" s="157" t="s">
        <v>272</v>
      </c>
      <c r="AT124" s="165" t="s">
        <v>73</v>
      </c>
      <c r="AU124" s="165" t="s">
        <v>74</v>
      </c>
      <c r="AY124" s="157" t="s">
        <v>258</v>
      </c>
      <c r="BK124" s="166">
        <f>BK125+BK209</f>
        <v>0</v>
      </c>
    </row>
    <row r="125" spans="1:65" s="12" customFormat="1" ht="22.9" customHeight="1">
      <c r="B125" s="156"/>
      <c r="D125" s="157" t="s">
        <v>73</v>
      </c>
      <c r="E125" s="167" t="s">
        <v>2598</v>
      </c>
      <c r="F125" s="167" t="s">
        <v>2599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SUM(P126:P208)</f>
        <v>0</v>
      </c>
      <c r="Q125" s="162"/>
      <c r="R125" s="163">
        <f>SUM(R126:R208)</f>
        <v>0</v>
      </c>
      <c r="S125" s="162"/>
      <c r="T125" s="164">
        <f>SUM(T126:T208)</f>
        <v>0</v>
      </c>
      <c r="AR125" s="157" t="s">
        <v>272</v>
      </c>
      <c r="AT125" s="165" t="s">
        <v>73</v>
      </c>
      <c r="AU125" s="165" t="s">
        <v>82</v>
      </c>
      <c r="AY125" s="157" t="s">
        <v>258</v>
      </c>
      <c r="BK125" s="166">
        <f>SUM(BK126:BK208)</f>
        <v>0</v>
      </c>
    </row>
    <row r="126" spans="1:65" s="2" customFormat="1" ht="24" customHeight="1">
      <c r="A126" s="33"/>
      <c r="B126" s="169"/>
      <c r="C126" s="170" t="s">
        <v>82</v>
      </c>
      <c r="D126" s="170" t="s">
        <v>260</v>
      </c>
      <c r="E126" s="171" t="s">
        <v>2600</v>
      </c>
      <c r="F126" s="172" t="s">
        <v>2601</v>
      </c>
      <c r="G126" s="173" t="s">
        <v>528</v>
      </c>
      <c r="H126" s="174">
        <v>120</v>
      </c>
      <c r="I126" s="175"/>
      <c r="J126" s="174">
        <f t="shared" ref="J126:J157" si="0">ROUND(I126*H126,3)</f>
        <v>0</v>
      </c>
      <c r="K126" s="176"/>
      <c r="L126" s="34"/>
      <c r="M126" s="177" t="s">
        <v>1</v>
      </c>
      <c r="N126" s="178" t="s">
        <v>40</v>
      </c>
      <c r="O126" s="59"/>
      <c r="P126" s="179">
        <f t="shared" ref="P126:P157" si="1">O126*H126</f>
        <v>0</v>
      </c>
      <c r="Q126" s="179">
        <v>0</v>
      </c>
      <c r="R126" s="179">
        <f t="shared" ref="R126:R157" si="2">Q126*H126</f>
        <v>0</v>
      </c>
      <c r="S126" s="179">
        <v>0</v>
      </c>
      <c r="T126" s="180">
        <f t="shared" ref="T126:T157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644</v>
      </c>
      <c r="AT126" s="181" t="s">
        <v>260</v>
      </c>
      <c r="AU126" s="181" t="s">
        <v>89</v>
      </c>
      <c r="AY126" s="18" t="s">
        <v>258</v>
      </c>
      <c r="BE126" s="182">
        <f t="shared" ref="BE126:BE157" si="4">IF(N126="základná",J126,0)</f>
        <v>0</v>
      </c>
      <c r="BF126" s="182">
        <f t="shared" ref="BF126:BF157" si="5">IF(N126="znížená",J126,0)</f>
        <v>0</v>
      </c>
      <c r="BG126" s="182">
        <f t="shared" ref="BG126:BG157" si="6">IF(N126="zákl. prenesená",J126,0)</f>
        <v>0</v>
      </c>
      <c r="BH126" s="182">
        <f t="shared" ref="BH126:BH157" si="7">IF(N126="zníž. prenesená",J126,0)</f>
        <v>0</v>
      </c>
      <c r="BI126" s="182">
        <f t="shared" ref="BI126:BI157" si="8">IF(N126="nulová",J126,0)</f>
        <v>0</v>
      </c>
      <c r="BJ126" s="18" t="s">
        <v>89</v>
      </c>
      <c r="BK126" s="183">
        <f t="shared" ref="BK126:BK157" si="9">ROUND(I126*H126,3)</f>
        <v>0</v>
      </c>
      <c r="BL126" s="18" t="s">
        <v>644</v>
      </c>
      <c r="BM126" s="181" t="s">
        <v>89</v>
      </c>
    </row>
    <row r="127" spans="1:65" s="2" customFormat="1" ht="16.5" customHeight="1">
      <c r="A127" s="33"/>
      <c r="B127" s="169"/>
      <c r="C127" s="208" t="s">
        <v>89</v>
      </c>
      <c r="D127" s="208" t="s">
        <v>394</v>
      </c>
      <c r="E127" s="209" t="s">
        <v>2602</v>
      </c>
      <c r="F127" s="210" t="s">
        <v>2603</v>
      </c>
      <c r="G127" s="211" t="s">
        <v>435</v>
      </c>
      <c r="H127" s="212">
        <v>12</v>
      </c>
      <c r="I127" s="213"/>
      <c r="J127" s="212">
        <f t="shared" si="0"/>
        <v>0</v>
      </c>
      <c r="K127" s="214"/>
      <c r="L127" s="215"/>
      <c r="M127" s="216" t="s">
        <v>1</v>
      </c>
      <c r="N127" s="217" t="s">
        <v>40</v>
      </c>
      <c r="O127" s="59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1" t="s">
        <v>1923</v>
      </c>
      <c r="AT127" s="181" t="s">
        <v>394</v>
      </c>
      <c r="AU127" s="181" t="s">
        <v>89</v>
      </c>
      <c r="AY127" s="18" t="s">
        <v>258</v>
      </c>
      <c r="BE127" s="182">
        <f t="shared" si="4"/>
        <v>0</v>
      </c>
      <c r="BF127" s="182">
        <f t="shared" si="5"/>
        <v>0</v>
      </c>
      <c r="BG127" s="182">
        <f t="shared" si="6"/>
        <v>0</v>
      </c>
      <c r="BH127" s="182">
        <f t="shared" si="7"/>
        <v>0</v>
      </c>
      <c r="BI127" s="182">
        <f t="shared" si="8"/>
        <v>0</v>
      </c>
      <c r="BJ127" s="18" t="s">
        <v>89</v>
      </c>
      <c r="BK127" s="183">
        <f t="shared" si="9"/>
        <v>0</v>
      </c>
      <c r="BL127" s="18" t="s">
        <v>644</v>
      </c>
      <c r="BM127" s="181" t="s">
        <v>264</v>
      </c>
    </row>
    <row r="128" spans="1:65" s="2" customFormat="1" ht="16.5" customHeight="1">
      <c r="A128" s="33"/>
      <c r="B128" s="169"/>
      <c r="C128" s="208" t="s">
        <v>272</v>
      </c>
      <c r="D128" s="208" t="s">
        <v>394</v>
      </c>
      <c r="E128" s="209" t="s">
        <v>2604</v>
      </c>
      <c r="F128" s="210" t="s">
        <v>2605</v>
      </c>
      <c r="G128" s="211" t="s">
        <v>435</v>
      </c>
      <c r="H128" s="212">
        <v>126</v>
      </c>
      <c r="I128" s="213"/>
      <c r="J128" s="212">
        <f t="shared" si="0"/>
        <v>0</v>
      </c>
      <c r="K128" s="214"/>
      <c r="L128" s="215"/>
      <c r="M128" s="216" t="s">
        <v>1</v>
      </c>
      <c r="N128" s="217" t="s">
        <v>40</v>
      </c>
      <c r="O128" s="59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1923</v>
      </c>
      <c r="AT128" s="181" t="s">
        <v>394</v>
      </c>
      <c r="AU128" s="181" t="s">
        <v>89</v>
      </c>
      <c r="AY128" s="18" t="s">
        <v>258</v>
      </c>
      <c r="BE128" s="182">
        <f t="shared" si="4"/>
        <v>0</v>
      </c>
      <c r="BF128" s="182">
        <f t="shared" si="5"/>
        <v>0</v>
      </c>
      <c r="BG128" s="182">
        <f t="shared" si="6"/>
        <v>0</v>
      </c>
      <c r="BH128" s="182">
        <f t="shared" si="7"/>
        <v>0</v>
      </c>
      <c r="BI128" s="182">
        <f t="shared" si="8"/>
        <v>0</v>
      </c>
      <c r="BJ128" s="18" t="s">
        <v>89</v>
      </c>
      <c r="BK128" s="183">
        <f t="shared" si="9"/>
        <v>0</v>
      </c>
      <c r="BL128" s="18" t="s">
        <v>644</v>
      </c>
      <c r="BM128" s="181" t="s">
        <v>293</v>
      </c>
    </row>
    <row r="129" spans="1:65" s="2" customFormat="1" ht="24" customHeight="1">
      <c r="A129" s="33"/>
      <c r="B129" s="169"/>
      <c r="C129" s="170" t="s">
        <v>264</v>
      </c>
      <c r="D129" s="170" t="s">
        <v>260</v>
      </c>
      <c r="E129" s="171" t="s">
        <v>2606</v>
      </c>
      <c r="F129" s="172" t="s">
        <v>2607</v>
      </c>
      <c r="G129" s="173" t="s">
        <v>528</v>
      </c>
      <c r="H129" s="174">
        <v>65</v>
      </c>
      <c r="I129" s="175"/>
      <c r="J129" s="174">
        <f t="shared" si="0"/>
        <v>0</v>
      </c>
      <c r="K129" s="176"/>
      <c r="L129" s="34"/>
      <c r="M129" s="177" t="s">
        <v>1</v>
      </c>
      <c r="N129" s="178" t="s">
        <v>40</v>
      </c>
      <c r="O129" s="59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1" t="s">
        <v>644</v>
      </c>
      <c r="AT129" s="181" t="s">
        <v>260</v>
      </c>
      <c r="AU129" s="181" t="s">
        <v>89</v>
      </c>
      <c r="AY129" s="18" t="s">
        <v>258</v>
      </c>
      <c r="BE129" s="182">
        <f t="shared" si="4"/>
        <v>0</v>
      </c>
      <c r="BF129" s="182">
        <f t="shared" si="5"/>
        <v>0</v>
      </c>
      <c r="BG129" s="182">
        <f t="shared" si="6"/>
        <v>0</v>
      </c>
      <c r="BH129" s="182">
        <f t="shared" si="7"/>
        <v>0</v>
      </c>
      <c r="BI129" s="182">
        <f t="shared" si="8"/>
        <v>0</v>
      </c>
      <c r="BJ129" s="18" t="s">
        <v>89</v>
      </c>
      <c r="BK129" s="183">
        <f t="shared" si="9"/>
        <v>0</v>
      </c>
      <c r="BL129" s="18" t="s">
        <v>644</v>
      </c>
      <c r="BM129" s="181" t="s">
        <v>302</v>
      </c>
    </row>
    <row r="130" spans="1:65" s="2" customFormat="1" ht="16.5" customHeight="1">
      <c r="A130" s="33"/>
      <c r="B130" s="169"/>
      <c r="C130" s="208" t="s">
        <v>287</v>
      </c>
      <c r="D130" s="208" t="s">
        <v>394</v>
      </c>
      <c r="E130" s="209" t="s">
        <v>2608</v>
      </c>
      <c r="F130" s="210" t="s">
        <v>2609</v>
      </c>
      <c r="G130" s="211" t="s">
        <v>435</v>
      </c>
      <c r="H130" s="212">
        <v>10.4</v>
      </c>
      <c r="I130" s="213"/>
      <c r="J130" s="212">
        <f t="shared" si="0"/>
        <v>0</v>
      </c>
      <c r="K130" s="214"/>
      <c r="L130" s="215"/>
      <c r="M130" s="216" t="s">
        <v>1</v>
      </c>
      <c r="N130" s="217" t="s">
        <v>40</v>
      </c>
      <c r="O130" s="59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1923</v>
      </c>
      <c r="AT130" s="181" t="s">
        <v>394</v>
      </c>
      <c r="AU130" s="181" t="s">
        <v>89</v>
      </c>
      <c r="AY130" s="18" t="s">
        <v>258</v>
      </c>
      <c r="BE130" s="182">
        <f t="shared" si="4"/>
        <v>0</v>
      </c>
      <c r="BF130" s="182">
        <f t="shared" si="5"/>
        <v>0</v>
      </c>
      <c r="BG130" s="182">
        <f t="shared" si="6"/>
        <v>0</v>
      </c>
      <c r="BH130" s="182">
        <f t="shared" si="7"/>
        <v>0</v>
      </c>
      <c r="BI130" s="182">
        <f t="shared" si="8"/>
        <v>0</v>
      </c>
      <c r="BJ130" s="18" t="s">
        <v>89</v>
      </c>
      <c r="BK130" s="183">
        <f t="shared" si="9"/>
        <v>0</v>
      </c>
      <c r="BL130" s="18" t="s">
        <v>644</v>
      </c>
      <c r="BM130" s="181" t="s">
        <v>311</v>
      </c>
    </row>
    <row r="131" spans="1:65" s="2" customFormat="1" ht="16.5" customHeight="1">
      <c r="A131" s="33"/>
      <c r="B131" s="169"/>
      <c r="C131" s="208" t="s">
        <v>293</v>
      </c>
      <c r="D131" s="208" t="s">
        <v>394</v>
      </c>
      <c r="E131" s="209" t="s">
        <v>2610</v>
      </c>
      <c r="F131" s="210" t="s">
        <v>2611</v>
      </c>
      <c r="G131" s="211" t="s">
        <v>435</v>
      </c>
      <c r="H131" s="212">
        <v>65</v>
      </c>
      <c r="I131" s="213"/>
      <c r="J131" s="212">
        <f t="shared" si="0"/>
        <v>0</v>
      </c>
      <c r="K131" s="214"/>
      <c r="L131" s="215"/>
      <c r="M131" s="216" t="s">
        <v>1</v>
      </c>
      <c r="N131" s="217" t="s">
        <v>40</v>
      </c>
      <c r="O131" s="59"/>
      <c r="P131" s="179">
        <f t="shared" si="1"/>
        <v>0</v>
      </c>
      <c r="Q131" s="179">
        <v>0</v>
      </c>
      <c r="R131" s="179">
        <f t="shared" si="2"/>
        <v>0</v>
      </c>
      <c r="S131" s="179">
        <v>0</v>
      </c>
      <c r="T131" s="18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1923</v>
      </c>
      <c r="AT131" s="181" t="s">
        <v>394</v>
      </c>
      <c r="AU131" s="181" t="s">
        <v>89</v>
      </c>
      <c r="AY131" s="18" t="s">
        <v>258</v>
      </c>
      <c r="BE131" s="182">
        <f t="shared" si="4"/>
        <v>0</v>
      </c>
      <c r="BF131" s="182">
        <f t="shared" si="5"/>
        <v>0</v>
      </c>
      <c r="BG131" s="182">
        <f t="shared" si="6"/>
        <v>0</v>
      </c>
      <c r="BH131" s="182">
        <f t="shared" si="7"/>
        <v>0</v>
      </c>
      <c r="BI131" s="182">
        <f t="shared" si="8"/>
        <v>0</v>
      </c>
      <c r="BJ131" s="18" t="s">
        <v>89</v>
      </c>
      <c r="BK131" s="183">
        <f t="shared" si="9"/>
        <v>0</v>
      </c>
      <c r="BL131" s="18" t="s">
        <v>644</v>
      </c>
      <c r="BM131" s="181" t="s">
        <v>320</v>
      </c>
    </row>
    <row r="132" spans="1:65" s="2" customFormat="1" ht="16.5" customHeight="1">
      <c r="A132" s="33"/>
      <c r="B132" s="169"/>
      <c r="C132" s="170" t="s">
        <v>297</v>
      </c>
      <c r="D132" s="170" t="s">
        <v>260</v>
      </c>
      <c r="E132" s="171" t="s">
        <v>2612</v>
      </c>
      <c r="F132" s="172" t="s">
        <v>2613</v>
      </c>
      <c r="G132" s="173" t="s">
        <v>435</v>
      </c>
      <c r="H132" s="174">
        <v>105</v>
      </c>
      <c r="I132" s="175"/>
      <c r="J132" s="174">
        <f t="shared" si="0"/>
        <v>0</v>
      </c>
      <c r="K132" s="176"/>
      <c r="L132" s="34"/>
      <c r="M132" s="177" t="s">
        <v>1</v>
      </c>
      <c r="N132" s="178" t="s">
        <v>40</v>
      </c>
      <c r="O132" s="59"/>
      <c r="P132" s="179">
        <f t="shared" si="1"/>
        <v>0</v>
      </c>
      <c r="Q132" s="179">
        <v>0</v>
      </c>
      <c r="R132" s="179">
        <f t="shared" si="2"/>
        <v>0</v>
      </c>
      <c r="S132" s="179">
        <v>0</v>
      </c>
      <c r="T132" s="18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644</v>
      </c>
      <c r="AT132" s="181" t="s">
        <v>260</v>
      </c>
      <c r="AU132" s="181" t="s">
        <v>89</v>
      </c>
      <c r="AY132" s="18" t="s">
        <v>258</v>
      </c>
      <c r="BE132" s="182">
        <f t="shared" si="4"/>
        <v>0</v>
      </c>
      <c r="BF132" s="182">
        <f t="shared" si="5"/>
        <v>0</v>
      </c>
      <c r="BG132" s="182">
        <f t="shared" si="6"/>
        <v>0</v>
      </c>
      <c r="BH132" s="182">
        <f t="shared" si="7"/>
        <v>0</v>
      </c>
      <c r="BI132" s="182">
        <f t="shared" si="8"/>
        <v>0</v>
      </c>
      <c r="BJ132" s="18" t="s">
        <v>89</v>
      </c>
      <c r="BK132" s="183">
        <f t="shared" si="9"/>
        <v>0</v>
      </c>
      <c r="BL132" s="18" t="s">
        <v>644</v>
      </c>
      <c r="BM132" s="181" t="s">
        <v>332</v>
      </c>
    </row>
    <row r="133" spans="1:65" s="2" customFormat="1" ht="16.5" customHeight="1">
      <c r="A133" s="33"/>
      <c r="B133" s="169"/>
      <c r="C133" s="208" t="s">
        <v>302</v>
      </c>
      <c r="D133" s="208" t="s">
        <v>394</v>
      </c>
      <c r="E133" s="209" t="s">
        <v>2614</v>
      </c>
      <c r="F133" s="210" t="s">
        <v>2615</v>
      </c>
      <c r="G133" s="211" t="s">
        <v>435</v>
      </c>
      <c r="H133" s="212">
        <v>105</v>
      </c>
      <c r="I133" s="213"/>
      <c r="J133" s="212">
        <f t="shared" si="0"/>
        <v>0</v>
      </c>
      <c r="K133" s="214"/>
      <c r="L133" s="215"/>
      <c r="M133" s="216" t="s">
        <v>1</v>
      </c>
      <c r="N133" s="217" t="s">
        <v>40</v>
      </c>
      <c r="O133" s="59"/>
      <c r="P133" s="179">
        <f t="shared" si="1"/>
        <v>0</v>
      </c>
      <c r="Q133" s="179">
        <v>0</v>
      </c>
      <c r="R133" s="179">
        <f t="shared" si="2"/>
        <v>0</v>
      </c>
      <c r="S133" s="179">
        <v>0</v>
      </c>
      <c r="T133" s="18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1923</v>
      </c>
      <c r="AT133" s="181" t="s">
        <v>394</v>
      </c>
      <c r="AU133" s="181" t="s">
        <v>89</v>
      </c>
      <c r="AY133" s="18" t="s">
        <v>258</v>
      </c>
      <c r="BE133" s="182">
        <f t="shared" si="4"/>
        <v>0</v>
      </c>
      <c r="BF133" s="182">
        <f t="shared" si="5"/>
        <v>0</v>
      </c>
      <c r="BG133" s="182">
        <f t="shared" si="6"/>
        <v>0</v>
      </c>
      <c r="BH133" s="182">
        <f t="shared" si="7"/>
        <v>0</v>
      </c>
      <c r="BI133" s="182">
        <f t="shared" si="8"/>
        <v>0</v>
      </c>
      <c r="BJ133" s="18" t="s">
        <v>89</v>
      </c>
      <c r="BK133" s="183">
        <f t="shared" si="9"/>
        <v>0</v>
      </c>
      <c r="BL133" s="18" t="s">
        <v>644</v>
      </c>
      <c r="BM133" s="181" t="s">
        <v>351</v>
      </c>
    </row>
    <row r="134" spans="1:65" s="2" customFormat="1" ht="16.5" customHeight="1">
      <c r="A134" s="33"/>
      <c r="B134" s="169"/>
      <c r="C134" s="170" t="s">
        <v>306</v>
      </c>
      <c r="D134" s="170" t="s">
        <v>260</v>
      </c>
      <c r="E134" s="171" t="s">
        <v>2616</v>
      </c>
      <c r="F134" s="172" t="s">
        <v>2617</v>
      </c>
      <c r="G134" s="173" t="s">
        <v>435</v>
      </c>
      <c r="H134" s="174">
        <v>96</v>
      </c>
      <c r="I134" s="175"/>
      <c r="J134" s="174">
        <f t="shared" si="0"/>
        <v>0</v>
      </c>
      <c r="K134" s="176"/>
      <c r="L134" s="34"/>
      <c r="M134" s="177" t="s">
        <v>1</v>
      </c>
      <c r="N134" s="178" t="s">
        <v>40</v>
      </c>
      <c r="O134" s="59"/>
      <c r="P134" s="179">
        <f t="shared" si="1"/>
        <v>0</v>
      </c>
      <c r="Q134" s="179">
        <v>0</v>
      </c>
      <c r="R134" s="179">
        <f t="shared" si="2"/>
        <v>0</v>
      </c>
      <c r="S134" s="179">
        <v>0</v>
      </c>
      <c r="T134" s="18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644</v>
      </c>
      <c r="AT134" s="181" t="s">
        <v>260</v>
      </c>
      <c r="AU134" s="181" t="s">
        <v>89</v>
      </c>
      <c r="AY134" s="18" t="s">
        <v>258</v>
      </c>
      <c r="BE134" s="182">
        <f t="shared" si="4"/>
        <v>0</v>
      </c>
      <c r="BF134" s="182">
        <f t="shared" si="5"/>
        <v>0</v>
      </c>
      <c r="BG134" s="182">
        <f t="shared" si="6"/>
        <v>0</v>
      </c>
      <c r="BH134" s="182">
        <f t="shared" si="7"/>
        <v>0</v>
      </c>
      <c r="BI134" s="182">
        <f t="shared" si="8"/>
        <v>0</v>
      </c>
      <c r="BJ134" s="18" t="s">
        <v>89</v>
      </c>
      <c r="BK134" s="183">
        <f t="shared" si="9"/>
        <v>0</v>
      </c>
      <c r="BL134" s="18" t="s">
        <v>644</v>
      </c>
      <c r="BM134" s="181" t="s">
        <v>365</v>
      </c>
    </row>
    <row r="135" spans="1:65" s="2" customFormat="1" ht="16.5" customHeight="1">
      <c r="A135" s="33"/>
      <c r="B135" s="169"/>
      <c r="C135" s="208" t="s">
        <v>311</v>
      </c>
      <c r="D135" s="208" t="s">
        <v>394</v>
      </c>
      <c r="E135" s="209" t="s">
        <v>2618</v>
      </c>
      <c r="F135" s="210" t="s">
        <v>2619</v>
      </c>
      <c r="G135" s="211" t="s">
        <v>435</v>
      </c>
      <c r="H135" s="212">
        <v>96</v>
      </c>
      <c r="I135" s="213"/>
      <c r="J135" s="212">
        <f t="shared" si="0"/>
        <v>0</v>
      </c>
      <c r="K135" s="214"/>
      <c r="L135" s="215"/>
      <c r="M135" s="216" t="s">
        <v>1</v>
      </c>
      <c r="N135" s="217" t="s">
        <v>40</v>
      </c>
      <c r="O135" s="59"/>
      <c r="P135" s="179">
        <f t="shared" si="1"/>
        <v>0</v>
      </c>
      <c r="Q135" s="179">
        <v>0</v>
      </c>
      <c r="R135" s="179">
        <f t="shared" si="2"/>
        <v>0</v>
      </c>
      <c r="S135" s="179">
        <v>0</v>
      </c>
      <c r="T135" s="18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1923</v>
      </c>
      <c r="AT135" s="181" t="s">
        <v>394</v>
      </c>
      <c r="AU135" s="181" t="s">
        <v>89</v>
      </c>
      <c r="AY135" s="18" t="s">
        <v>258</v>
      </c>
      <c r="BE135" s="182">
        <f t="shared" si="4"/>
        <v>0</v>
      </c>
      <c r="BF135" s="182">
        <f t="shared" si="5"/>
        <v>0</v>
      </c>
      <c r="BG135" s="182">
        <f t="shared" si="6"/>
        <v>0</v>
      </c>
      <c r="BH135" s="182">
        <f t="shared" si="7"/>
        <v>0</v>
      </c>
      <c r="BI135" s="182">
        <f t="shared" si="8"/>
        <v>0</v>
      </c>
      <c r="BJ135" s="18" t="s">
        <v>89</v>
      </c>
      <c r="BK135" s="183">
        <f t="shared" si="9"/>
        <v>0</v>
      </c>
      <c r="BL135" s="18" t="s">
        <v>644</v>
      </c>
      <c r="BM135" s="181" t="s">
        <v>7</v>
      </c>
    </row>
    <row r="136" spans="1:65" s="2" customFormat="1" ht="24" customHeight="1">
      <c r="A136" s="33"/>
      <c r="B136" s="169"/>
      <c r="C136" s="170" t="s">
        <v>316</v>
      </c>
      <c r="D136" s="170" t="s">
        <v>260</v>
      </c>
      <c r="E136" s="171" t="s">
        <v>2620</v>
      </c>
      <c r="F136" s="172" t="s">
        <v>2621</v>
      </c>
      <c r="G136" s="173" t="s">
        <v>435</v>
      </c>
      <c r="H136" s="174">
        <v>21</v>
      </c>
      <c r="I136" s="175"/>
      <c r="J136" s="174">
        <f t="shared" si="0"/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644</v>
      </c>
      <c r="AT136" s="181" t="s">
        <v>260</v>
      </c>
      <c r="AU136" s="181" t="s">
        <v>89</v>
      </c>
      <c r="AY136" s="18" t="s">
        <v>258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89</v>
      </c>
      <c r="BK136" s="183">
        <f t="shared" si="9"/>
        <v>0</v>
      </c>
      <c r="BL136" s="18" t="s">
        <v>644</v>
      </c>
      <c r="BM136" s="181" t="s">
        <v>383</v>
      </c>
    </row>
    <row r="137" spans="1:65" s="2" customFormat="1" ht="16.5" customHeight="1">
      <c r="A137" s="33"/>
      <c r="B137" s="169"/>
      <c r="C137" s="208" t="s">
        <v>320</v>
      </c>
      <c r="D137" s="208" t="s">
        <v>394</v>
      </c>
      <c r="E137" s="209" t="s">
        <v>2622</v>
      </c>
      <c r="F137" s="210" t="s">
        <v>2623</v>
      </c>
      <c r="G137" s="211" t="s">
        <v>435</v>
      </c>
      <c r="H137" s="212">
        <v>21</v>
      </c>
      <c r="I137" s="213"/>
      <c r="J137" s="212">
        <f t="shared" si="0"/>
        <v>0</v>
      </c>
      <c r="K137" s="214"/>
      <c r="L137" s="215"/>
      <c r="M137" s="216" t="s">
        <v>1</v>
      </c>
      <c r="N137" s="217" t="s">
        <v>40</v>
      </c>
      <c r="O137" s="59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1" t="s">
        <v>1923</v>
      </c>
      <c r="AT137" s="181" t="s">
        <v>394</v>
      </c>
      <c r="AU137" s="181" t="s">
        <v>89</v>
      </c>
      <c r="AY137" s="18" t="s">
        <v>258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89</v>
      </c>
      <c r="BK137" s="183">
        <f t="shared" si="9"/>
        <v>0</v>
      </c>
      <c r="BL137" s="18" t="s">
        <v>644</v>
      </c>
      <c r="BM137" s="181" t="s">
        <v>393</v>
      </c>
    </row>
    <row r="138" spans="1:65" s="2" customFormat="1" ht="24" customHeight="1">
      <c r="A138" s="33"/>
      <c r="B138" s="169"/>
      <c r="C138" s="170" t="s">
        <v>326</v>
      </c>
      <c r="D138" s="170" t="s">
        <v>260</v>
      </c>
      <c r="E138" s="171" t="s">
        <v>2624</v>
      </c>
      <c r="F138" s="172" t="s">
        <v>2625</v>
      </c>
      <c r="G138" s="173" t="s">
        <v>435</v>
      </c>
      <c r="H138" s="174">
        <v>4</v>
      </c>
      <c r="I138" s="175"/>
      <c r="J138" s="174">
        <f t="shared" si="0"/>
        <v>0</v>
      </c>
      <c r="K138" s="176"/>
      <c r="L138" s="34"/>
      <c r="M138" s="177" t="s">
        <v>1</v>
      </c>
      <c r="N138" s="178" t="s">
        <v>40</v>
      </c>
      <c r="O138" s="59"/>
      <c r="P138" s="179">
        <f t="shared" si="1"/>
        <v>0</v>
      </c>
      <c r="Q138" s="179">
        <v>0</v>
      </c>
      <c r="R138" s="179">
        <f t="shared" si="2"/>
        <v>0</v>
      </c>
      <c r="S138" s="179">
        <v>0</v>
      </c>
      <c r="T138" s="18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644</v>
      </c>
      <c r="AT138" s="181" t="s">
        <v>260</v>
      </c>
      <c r="AU138" s="181" t="s">
        <v>89</v>
      </c>
      <c r="AY138" s="18" t="s">
        <v>258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89</v>
      </c>
      <c r="BK138" s="183">
        <f t="shared" si="9"/>
        <v>0</v>
      </c>
      <c r="BL138" s="18" t="s">
        <v>644</v>
      </c>
      <c r="BM138" s="181" t="s">
        <v>406</v>
      </c>
    </row>
    <row r="139" spans="1:65" s="2" customFormat="1" ht="16.5" customHeight="1">
      <c r="A139" s="33"/>
      <c r="B139" s="169"/>
      <c r="C139" s="208" t="s">
        <v>332</v>
      </c>
      <c r="D139" s="208" t="s">
        <v>394</v>
      </c>
      <c r="E139" s="209" t="s">
        <v>2626</v>
      </c>
      <c r="F139" s="210" t="s">
        <v>2627</v>
      </c>
      <c r="G139" s="211" t="s">
        <v>435</v>
      </c>
      <c r="H139" s="212">
        <v>4</v>
      </c>
      <c r="I139" s="213"/>
      <c r="J139" s="212">
        <f t="shared" si="0"/>
        <v>0</v>
      </c>
      <c r="K139" s="214"/>
      <c r="L139" s="215"/>
      <c r="M139" s="216" t="s">
        <v>1</v>
      </c>
      <c r="N139" s="217" t="s">
        <v>40</v>
      </c>
      <c r="O139" s="59"/>
      <c r="P139" s="179">
        <f t="shared" si="1"/>
        <v>0</v>
      </c>
      <c r="Q139" s="179">
        <v>0</v>
      </c>
      <c r="R139" s="179">
        <f t="shared" si="2"/>
        <v>0</v>
      </c>
      <c r="S139" s="179">
        <v>0</v>
      </c>
      <c r="T139" s="18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1923</v>
      </c>
      <c r="AT139" s="181" t="s">
        <v>394</v>
      </c>
      <c r="AU139" s="181" t="s">
        <v>89</v>
      </c>
      <c r="AY139" s="18" t="s">
        <v>258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89</v>
      </c>
      <c r="BK139" s="183">
        <f t="shared" si="9"/>
        <v>0</v>
      </c>
      <c r="BL139" s="18" t="s">
        <v>644</v>
      </c>
      <c r="BM139" s="181" t="s">
        <v>424</v>
      </c>
    </row>
    <row r="140" spans="1:65" s="2" customFormat="1" ht="16.5" customHeight="1">
      <c r="A140" s="33"/>
      <c r="B140" s="169"/>
      <c r="C140" s="170" t="s">
        <v>338</v>
      </c>
      <c r="D140" s="170" t="s">
        <v>260</v>
      </c>
      <c r="E140" s="171" t="s">
        <v>2628</v>
      </c>
      <c r="F140" s="172" t="s">
        <v>2629</v>
      </c>
      <c r="G140" s="173" t="s">
        <v>435</v>
      </c>
      <c r="H140" s="174">
        <v>122</v>
      </c>
      <c r="I140" s="175"/>
      <c r="J140" s="174">
        <f t="shared" si="0"/>
        <v>0</v>
      </c>
      <c r="K140" s="176"/>
      <c r="L140" s="34"/>
      <c r="M140" s="177" t="s">
        <v>1</v>
      </c>
      <c r="N140" s="178" t="s">
        <v>40</v>
      </c>
      <c r="O140" s="59"/>
      <c r="P140" s="179">
        <f t="shared" si="1"/>
        <v>0</v>
      </c>
      <c r="Q140" s="179">
        <v>0</v>
      </c>
      <c r="R140" s="179">
        <f t="shared" si="2"/>
        <v>0</v>
      </c>
      <c r="S140" s="179">
        <v>0</v>
      </c>
      <c r="T140" s="18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644</v>
      </c>
      <c r="AT140" s="181" t="s">
        <v>260</v>
      </c>
      <c r="AU140" s="181" t="s">
        <v>89</v>
      </c>
      <c r="AY140" s="18" t="s">
        <v>258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89</v>
      </c>
      <c r="BK140" s="183">
        <f t="shared" si="9"/>
        <v>0</v>
      </c>
      <c r="BL140" s="18" t="s">
        <v>644</v>
      </c>
      <c r="BM140" s="181" t="s">
        <v>437</v>
      </c>
    </row>
    <row r="141" spans="1:65" s="2" customFormat="1" ht="16.5" customHeight="1">
      <c r="A141" s="33"/>
      <c r="B141" s="169"/>
      <c r="C141" s="208" t="s">
        <v>351</v>
      </c>
      <c r="D141" s="208" t="s">
        <v>394</v>
      </c>
      <c r="E141" s="209" t="s">
        <v>2630</v>
      </c>
      <c r="F141" s="210" t="s">
        <v>2631</v>
      </c>
      <c r="G141" s="211" t="s">
        <v>435</v>
      </c>
      <c r="H141" s="212">
        <v>122</v>
      </c>
      <c r="I141" s="213"/>
      <c r="J141" s="212">
        <f t="shared" si="0"/>
        <v>0</v>
      </c>
      <c r="K141" s="214"/>
      <c r="L141" s="215"/>
      <c r="M141" s="216" t="s">
        <v>1</v>
      </c>
      <c r="N141" s="217" t="s">
        <v>40</v>
      </c>
      <c r="O141" s="59"/>
      <c r="P141" s="179">
        <f t="shared" si="1"/>
        <v>0</v>
      </c>
      <c r="Q141" s="179">
        <v>0</v>
      </c>
      <c r="R141" s="179">
        <f t="shared" si="2"/>
        <v>0</v>
      </c>
      <c r="S141" s="179">
        <v>0</v>
      </c>
      <c r="T141" s="18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1923</v>
      </c>
      <c r="AT141" s="181" t="s">
        <v>394</v>
      </c>
      <c r="AU141" s="181" t="s">
        <v>89</v>
      </c>
      <c r="AY141" s="18" t="s">
        <v>258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89</v>
      </c>
      <c r="BK141" s="183">
        <f t="shared" si="9"/>
        <v>0</v>
      </c>
      <c r="BL141" s="18" t="s">
        <v>644</v>
      </c>
      <c r="BM141" s="181" t="s">
        <v>445</v>
      </c>
    </row>
    <row r="142" spans="1:65" s="2" customFormat="1" ht="24" customHeight="1">
      <c r="A142" s="33"/>
      <c r="B142" s="169"/>
      <c r="C142" s="170" t="s">
        <v>357</v>
      </c>
      <c r="D142" s="170" t="s">
        <v>260</v>
      </c>
      <c r="E142" s="171" t="s">
        <v>2632</v>
      </c>
      <c r="F142" s="172" t="s">
        <v>2633</v>
      </c>
      <c r="G142" s="173" t="s">
        <v>435</v>
      </c>
      <c r="H142" s="174">
        <v>70</v>
      </c>
      <c r="I142" s="175"/>
      <c r="J142" s="174">
        <f t="shared" si="0"/>
        <v>0</v>
      </c>
      <c r="K142" s="176"/>
      <c r="L142" s="34"/>
      <c r="M142" s="177" t="s">
        <v>1</v>
      </c>
      <c r="N142" s="178" t="s">
        <v>40</v>
      </c>
      <c r="O142" s="59"/>
      <c r="P142" s="179">
        <f t="shared" si="1"/>
        <v>0</v>
      </c>
      <c r="Q142" s="179">
        <v>0</v>
      </c>
      <c r="R142" s="179">
        <f t="shared" si="2"/>
        <v>0</v>
      </c>
      <c r="S142" s="179">
        <v>0</v>
      </c>
      <c r="T142" s="18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644</v>
      </c>
      <c r="AT142" s="181" t="s">
        <v>260</v>
      </c>
      <c r="AU142" s="181" t="s">
        <v>89</v>
      </c>
      <c r="AY142" s="18" t="s">
        <v>258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18" t="s">
        <v>89</v>
      </c>
      <c r="BK142" s="183">
        <f t="shared" si="9"/>
        <v>0</v>
      </c>
      <c r="BL142" s="18" t="s">
        <v>644</v>
      </c>
      <c r="BM142" s="181" t="s">
        <v>453</v>
      </c>
    </row>
    <row r="143" spans="1:65" s="2" customFormat="1" ht="16.5" customHeight="1">
      <c r="A143" s="33"/>
      <c r="B143" s="169"/>
      <c r="C143" s="208" t="s">
        <v>365</v>
      </c>
      <c r="D143" s="208" t="s">
        <v>394</v>
      </c>
      <c r="E143" s="209" t="s">
        <v>2634</v>
      </c>
      <c r="F143" s="210" t="s">
        <v>2635</v>
      </c>
      <c r="G143" s="211" t="s">
        <v>435</v>
      </c>
      <c r="H143" s="212">
        <v>70</v>
      </c>
      <c r="I143" s="213"/>
      <c r="J143" s="212">
        <f t="shared" si="0"/>
        <v>0</v>
      </c>
      <c r="K143" s="214"/>
      <c r="L143" s="215"/>
      <c r="M143" s="216" t="s">
        <v>1</v>
      </c>
      <c r="N143" s="217" t="s">
        <v>40</v>
      </c>
      <c r="O143" s="59"/>
      <c r="P143" s="179">
        <f t="shared" si="1"/>
        <v>0</v>
      </c>
      <c r="Q143" s="179">
        <v>0</v>
      </c>
      <c r="R143" s="179">
        <f t="shared" si="2"/>
        <v>0</v>
      </c>
      <c r="S143" s="179">
        <v>0</v>
      </c>
      <c r="T143" s="18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1923</v>
      </c>
      <c r="AT143" s="181" t="s">
        <v>394</v>
      </c>
      <c r="AU143" s="181" t="s">
        <v>89</v>
      </c>
      <c r="AY143" s="18" t="s">
        <v>258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18" t="s">
        <v>89</v>
      </c>
      <c r="BK143" s="183">
        <f t="shared" si="9"/>
        <v>0</v>
      </c>
      <c r="BL143" s="18" t="s">
        <v>644</v>
      </c>
      <c r="BM143" s="181" t="s">
        <v>461</v>
      </c>
    </row>
    <row r="144" spans="1:65" s="2" customFormat="1" ht="24" customHeight="1">
      <c r="A144" s="33"/>
      <c r="B144" s="169"/>
      <c r="C144" s="170" t="s">
        <v>370</v>
      </c>
      <c r="D144" s="170" t="s">
        <v>260</v>
      </c>
      <c r="E144" s="171" t="s">
        <v>2636</v>
      </c>
      <c r="F144" s="172" t="s">
        <v>2637</v>
      </c>
      <c r="G144" s="173" t="s">
        <v>435</v>
      </c>
      <c r="H144" s="174">
        <v>8</v>
      </c>
      <c r="I144" s="175"/>
      <c r="J144" s="174">
        <f t="shared" si="0"/>
        <v>0</v>
      </c>
      <c r="K144" s="176"/>
      <c r="L144" s="34"/>
      <c r="M144" s="177" t="s">
        <v>1</v>
      </c>
      <c r="N144" s="178" t="s">
        <v>40</v>
      </c>
      <c r="O144" s="59"/>
      <c r="P144" s="179">
        <f t="shared" si="1"/>
        <v>0</v>
      </c>
      <c r="Q144" s="179">
        <v>0</v>
      </c>
      <c r="R144" s="179">
        <f t="shared" si="2"/>
        <v>0</v>
      </c>
      <c r="S144" s="179">
        <v>0</v>
      </c>
      <c r="T144" s="18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644</v>
      </c>
      <c r="AT144" s="181" t="s">
        <v>260</v>
      </c>
      <c r="AU144" s="181" t="s">
        <v>89</v>
      </c>
      <c r="AY144" s="18" t="s">
        <v>258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18" t="s">
        <v>89</v>
      </c>
      <c r="BK144" s="183">
        <f t="shared" si="9"/>
        <v>0</v>
      </c>
      <c r="BL144" s="18" t="s">
        <v>644</v>
      </c>
      <c r="BM144" s="181" t="s">
        <v>469</v>
      </c>
    </row>
    <row r="145" spans="1:65" s="2" customFormat="1" ht="16.5" customHeight="1">
      <c r="A145" s="33"/>
      <c r="B145" s="169"/>
      <c r="C145" s="208" t="s">
        <v>7</v>
      </c>
      <c r="D145" s="208" t="s">
        <v>394</v>
      </c>
      <c r="E145" s="209" t="s">
        <v>2638</v>
      </c>
      <c r="F145" s="210" t="s">
        <v>2639</v>
      </c>
      <c r="G145" s="211" t="s">
        <v>435</v>
      </c>
      <c r="H145" s="212">
        <v>8</v>
      </c>
      <c r="I145" s="213"/>
      <c r="J145" s="212">
        <f t="shared" si="0"/>
        <v>0</v>
      </c>
      <c r="K145" s="214"/>
      <c r="L145" s="215"/>
      <c r="M145" s="216" t="s">
        <v>1</v>
      </c>
      <c r="N145" s="217" t="s">
        <v>40</v>
      </c>
      <c r="O145" s="59"/>
      <c r="P145" s="179">
        <f t="shared" si="1"/>
        <v>0</v>
      </c>
      <c r="Q145" s="179">
        <v>0</v>
      </c>
      <c r="R145" s="179">
        <f t="shared" si="2"/>
        <v>0</v>
      </c>
      <c r="S145" s="179">
        <v>0</v>
      </c>
      <c r="T145" s="18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1923</v>
      </c>
      <c r="AT145" s="181" t="s">
        <v>394</v>
      </c>
      <c r="AU145" s="181" t="s">
        <v>89</v>
      </c>
      <c r="AY145" s="18" t="s">
        <v>258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18" t="s">
        <v>89</v>
      </c>
      <c r="BK145" s="183">
        <f t="shared" si="9"/>
        <v>0</v>
      </c>
      <c r="BL145" s="18" t="s">
        <v>644</v>
      </c>
      <c r="BM145" s="181" t="s">
        <v>478</v>
      </c>
    </row>
    <row r="146" spans="1:65" s="2" customFormat="1" ht="16.5" customHeight="1">
      <c r="A146" s="33"/>
      <c r="B146" s="169"/>
      <c r="C146" s="208" t="s">
        <v>379</v>
      </c>
      <c r="D146" s="208" t="s">
        <v>394</v>
      </c>
      <c r="E146" s="209" t="s">
        <v>2640</v>
      </c>
      <c r="F146" s="210" t="s">
        <v>2641</v>
      </c>
      <c r="G146" s="211" t="s">
        <v>435</v>
      </c>
      <c r="H146" s="212">
        <v>4</v>
      </c>
      <c r="I146" s="213"/>
      <c r="J146" s="212">
        <f t="shared" si="0"/>
        <v>0</v>
      </c>
      <c r="K146" s="214"/>
      <c r="L146" s="215"/>
      <c r="M146" s="216" t="s">
        <v>1</v>
      </c>
      <c r="N146" s="217" t="s">
        <v>40</v>
      </c>
      <c r="O146" s="59"/>
      <c r="P146" s="179">
        <f t="shared" si="1"/>
        <v>0</v>
      </c>
      <c r="Q146" s="179">
        <v>0</v>
      </c>
      <c r="R146" s="179">
        <f t="shared" si="2"/>
        <v>0</v>
      </c>
      <c r="S146" s="179">
        <v>0</v>
      </c>
      <c r="T146" s="18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1923</v>
      </c>
      <c r="AT146" s="181" t="s">
        <v>394</v>
      </c>
      <c r="AU146" s="181" t="s">
        <v>89</v>
      </c>
      <c r="AY146" s="18" t="s">
        <v>258</v>
      </c>
      <c r="BE146" s="182">
        <f t="shared" si="4"/>
        <v>0</v>
      </c>
      <c r="BF146" s="182">
        <f t="shared" si="5"/>
        <v>0</v>
      </c>
      <c r="BG146" s="182">
        <f t="shared" si="6"/>
        <v>0</v>
      </c>
      <c r="BH146" s="182">
        <f t="shared" si="7"/>
        <v>0</v>
      </c>
      <c r="BI146" s="182">
        <f t="shared" si="8"/>
        <v>0</v>
      </c>
      <c r="BJ146" s="18" t="s">
        <v>89</v>
      </c>
      <c r="BK146" s="183">
        <f t="shared" si="9"/>
        <v>0</v>
      </c>
      <c r="BL146" s="18" t="s">
        <v>644</v>
      </c>
      <c r="BM146" s="181" t="s">
        <v>490</v>
      </c>
    </row>
    <row r="147" spans="1:65" s="2" customFormat="1" ht="24" customHeight="1">
      <c r="A147" s="33"/>
      <c r="B147" s="169"/>
      <c r="C147" s="170" t="s">
        <v>383</v>
      </c>
      <c r="D147" s="170" t="s">
        <v>260</v>
      </c>
      <c r="E147" s="171" t="s">
        <v>2642</v>
      </c>
      <c r="F147" s="172" t="s">
        <v>2643</v>
      </c>
      <c r="G147" s="173" t="s">
        <v>435</v>
      </c>
      <c r="H147" s="174">
        <v>13</v>
      </c>
      <c r="I147" s="175"/>
      <c r="J147" s="174">
        <f t="shared" si="0"/>
        <v>0</v>
      </c>
      <c r="K147" s="176"/>
      <c r="L147" s="34"/>
      <c r="M147" s="177" t="s">
        <v>1</v>
      </c>
      <c r="N147" s="178" t="s">
        <v>40</v>
      </c>
      <c r="O147" s="59"/>
      <c r="P147" s="179">
        <f t="shared" si="1"/>
        <v>0</v>
      </c>
      <c r="Q147" s="179">
        <v>0</v>
      </c>
      <c r="R147" s="179">
        <f t="shared" si="2"/>
        <v>0</v>
      </c>
      <c r="S147" s="179">
        <v>0</v>
      </c>
      <c r="T147" s="18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644</v>
      </c>
      <c r="AT147" s="181" t="s">
        <v>260</v>
      </c>
      <c r="AU147" s="181" t="s">
        <v>89</v>
      </c>
      <c r="AY147" s="18" t="s">
        <v>258</v>
      </c>
      <c r="BE147" s="182">
        <f t="shared" si="4"/>
        <v>0</v>
      </c>
      <c r="BF147" s="182">
        <f t="shared" si="5"/>
        <v>0</v>
      </c>
      <c r="BG147" s="182">
        <f t="shared" si="6"/>
        <v>0</v>
      </c>
      <c r="BH147" s="182">
        <f t="shared" si="7"/>
        <v>0</v>
      </c>
      <c r="BI147" s="182">
        <f t="shared" si="8"/>
        <v>0</v>
      </c>
      <c r="BJ147" s="18" t="s">
        <v>89</v>
      </c>
      <c r="BK147" s="183">
        <f t="shared" si="9"/>
        <v>0</v>
      </c>
      <c r="BL147" s="18" t="s">
        <v>644</v>
      </c>
      <c r="BM147" s="181" t="s">
        <v>503</v>
      </c>
    </row>
    <row r="148" spans="1:65" s="2" customFormat="1" ht="16.5" customHeight="1">
      <c r="A148" s="33"/>
      <c r="B148" s="169"/>
      <c r="C148" s="208" t="s">
        <v>388</v>
      </c>
      <c r="D148" s="208" t="s">
        <v>394</v>
      </c>
      <c r="E148" s="209" t="s">
        <v>2644</v>
      </c>
      <c r="F148" s="210" t="s">
        <v>2645</v>
      </c>
      <c r="G148" s="211" t="s">
        <v>435</v>
      </c>
      <c r="H148" s="212">
        <v>13</v>
      </c>
      <c r="I148" s="213"/>
      <c r="J148" s="212">
        <f t="shared" si="0"/>
        <v>0</v>
      </c>
      <c r="K148" s="214"/>
      <c r="L148" s="215"/>
      <c r="M148" s="216" t="s">
        <v>1</v>
      </c>
      <c r="N148" s="217" t="s">
        <v>40</v>
      </c>
      <c r="O148" s="59"/>
      <c r="P148" s="179">
        <f t="shared" si="1"/>
        <v>0</v>
      </c>
      <c r="Q148" s="179">
        <v>0</v>
      </c>
      <c r="R148" s="179">
        <f t="shared" si="2"/>
        <v>0</v>
      </c>
      <c r="S148" s="179">
        <v>0</v>
      </c>
      <c r="T148" s="18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1923</v>
      </c>
      <c r="AT148" s="181" t="s">
        <v>394</v>
      </c>
      <c r="AU148" s="181" t="s">
        <v>89</v>
      </c>
      <c r="AY148" s="18" t="s">
        <v>258</v>
      </c>
      <c r="BE148" s="182">
        <f t="shared" si="4"/>
        <v>0</v>
      </c>
      <c r="BF148" s="182">
        <f t="shared" si="5"/>
        <v>0</v>
      </c>
      <c r="BG148" s="182">
        <f t="shared" si="6"/>
        <v>0</v>
      </c>
      <c r="BH148" s="182">
        <f t="shared" si="7"/>
        <v>0</v>
      </c>
      <c r="BI148" s="182">
        <f t="shared" si="8"/>
        <v>0</v>
      </c>
      <c r="BJ148" s="18" t="s">
        <v>89</v>
      </c>
      <c r="BK148" s="183">
        <f t="shared" si="9"/>
        <v>0</v>
      </c>
      <c r="BL148" s="18" t="s">
        <v>644</v>
      </c>
      <c r="BM148" s="181" t="s">
        <v>525</v>
      </c>
    </row>
    <row r="149" spans="1:65" s="2" customFormat="1" ht="24" customHeight="1">
      <c r="A149" s="33"/>
      <c r="B149" s="169"/>
      <c r="C149" s="170" t="s">
        <v>393</v>
      </c>
      <c r="D149" s="170" t="s">
        <v>260</v>
      </c>
      <c r="E149" s="171" t="s">
        <v>2646</v>
      </c>
      <c r="F149" s="172" t="s">
        <v>2647</v>
      </c>
      <c r="G149" s="173" t="s">
        <v>435</v>
      </c>
      <c r="H149" s="174">
        <v>24</v>
      </c>
      <c r="I149" s="175"/>
      <c r="J149" s="174">
        <f t="shared" si="0"/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644</v>
      </c>
      <c r="AT149" s="181" t="s">
        <v>260</v>
      </c>
      <c r="AU149" s="181" t="s">
        <v>89</v>
      </c>
      <c r="AY149" s="18" t="s">
        <v>258</v>
      </c>
      <c r="BE149" s="182">
        <f t="shared" si="4"/>
        <v>0</v>
      </c>
      <c r="BF149" s="182">
        <f t="shared" si="5"/>
        <v>0</v>
      </c>
      <c r="BG149" s="182">
        <f t="shared" si="6"/>
        <v>0</v>
      </c>
      <c r="BH149" s="182">
        <f t="shared" si="7"/>
        <v>0</v>
      </c>
      <c r="BI149" s="182">
        <f t="shared" si="8"/>
        <v>0</v>
      </c>
      <c r="BJ149" s="18" t="s">
        <v>89</v>
      </c>
      <c r="BK149" s="183">
        <f t="shared" si="9"/>
        <v>0</v>
      </c>
      <c r="BL149" s="18" t="s">
        <v>644</v>
      </c>
      <c r="BM149" s="181" t="s">
        <v>550</v>
      </c>
    </row>
    <row r="150" spans="1:65" s="2" customFormat="1" ht="16.5" customHeight="1">
      <c r="A150" s="33"/>
      <c r="B150" s="169"/>
      <c r="C150" s="208" t="s">
        <v>400</v>
      </c>
      <c r="D150" s="208" t="s">
        <v>394</v>
      </c>
      <c r="E150" s="209" t="s">
        <v>2648</v>
      </c>
      <c r="F150" s="210" t="s">
        <v>2649</v>
      </c>
      <c r="G150" s="211" t="s">
        <v>435</v>
      </c>
      <c r="H150" s="212">
        <v>24</v>
      </c>
      <c r="I150" s="213"/>
      <c r="J150" s="212">
        <f t="shared" si="0"/>
        <v>0</v>
      </c>
      <c r="K150" s="214"/>
      <c r="L150" s="215"/>
      <c r="M150" s="216" t="s">
        <v>1</v>
      </c>
      <c r="N150" s="217" t="s">
        <v>40</v>
      </c>
      <c r="O150" s="59"/>
      <c r="P150" s="179">
        <f t="shared" si="1"/>
        <v>0</v>
      </c>
      <c r="Q150" s="179">
        <v>0</v>
      </c>
      <c r="R150" s="179">
        <f t="shared" si="2"/>
        <v>0</v>
      </c>
      <c r="S150" s="179">
        <v>0</v>
      </c>
      <c r="T150" s="18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1" t="s">
        <v>1923</v>
      </c>
      <c r="AT150" s="181" t="s">
        <v>394</v>
      </c>
      <c r="AU150" s="181" t="s">
        <v>89</v>
      </c>
      <c r="AY150" s="18" t="s">
        <v>258</v>
      </c>
      <c r="BE150" s="182">
        <f t="shared" si="4"/>
        <v>0</v>
      </c>
      <c r="BF150" s="182">
        <f t="shared" si="5"/>
        <v>0</v>
      </c>
      <c r="BG150" s="182">
        <f t="shared" si="6"/>
        <v>0</v>
      </c>
      <c r="BH150" s="182">
        <f t="shared" si="7"/>
        <v>0</v>
      </c>
      <c r="BI150" s="182">
        <f t="shared" si="8"/>
        <v>0</v>
      </c>
      <c r="BJ150" s="18" t="s">
        <v>89</v>
      </c>
      <c r="BK150" s="183">
        <f t="shared" si="9"/>
        <v>0</v>
      </c>
      <c r="BL150" s="18" t="s">
        <v>644</v>
      </c>
      <c r="BM150" s="181" t="s">
        <v>563</v>
      </c>
    </row>
    <row r="151" spans="1:65" s="2" customFormat="1" ht="16.5" customHeight="1">
      <c r="A151" s="33"/>
      <c r="B151" s="169"/>
      <c r="C151" s="208" t="s">
        <v>406</v>
      </c>
      <c r="D151" s="208" t="s">
        <v>394</v>
      </c>
      <c r="E151" s="209" t="s">
        <v>2650</v>
      </c>
      <c r="F151" s="210" t="s">
        <v>2651</v>
      </c>
      <c r="G151" s="211" t="s">
        <v>435</v>
      </c>
      <c r="H151" s="212">
        <v>64</v>
      </c>
      <c r="I151" s="213"/>
      <c r="J151" s="212">
        <f t="shared" si="0"/>
        <v>0</v>
      </c>
      <c r="K151" s="214"/>
      <c r="L151" s="215"/>
      <c r="M151" s="216" t="s">
        <v>1</v>
      </c>
      <c r="N151" s="217" t="s">
        <v>40</v>
      </c>
      <c r="O151" s="59"/>
      <c r="P151" s="179">
        <f t="shared" si="1"/>
        <v>0</v>
      </c>
      <c r="Q151" s="179">
        <v>0</v>
      </c>
      <c r="R151" s="179">
        <f t="shared" si="2"/>
        <v>0</v>
      </c>
      <c r="S151" s="179">
        <v>0</v>
      </c>
      <c r="T151" s="18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1" t="s">
        <v>1923</v>
      </c>
      <c r="AT151" s="181" t="s">
        <v>394</v>
      </c>
      <c r="AU151" s="181" t="s">
        <v>89</v>
      </c>
      <c r="AY151" s="18" t="s">
        <v>258</v>
      </c>
      <c r="BE151" s="182">
        <f t="shared" si="4"/>
        <v>0</v>
      </c>
      <c r="BF151" s="182">
        <f t="shared" si="5"/>
        <v>0</v>
      </c>
      <c r="BG151" s="182">
        <f t="shared" si="6"/>
        <v>0</v>
      </c>
      <c r="BH151" s="182">
        <f t="shared" si="7"/>
        <v>0</v>
      </c>
      <c r="BI151" s="182">
        <f t="shared" si="8"/>
        <v>0</v>
      </c>
      <c r="BJ151" s="18" t="s">
        <v>89</v>
      </c>
      <c r="BK151" s="183">
        <f t="shared" si="9"/>
        <v>0</v>
      </c>
      <c r="BL151" s="18" t="s">
        <v>644</v>
      </c>
      <c r="BM151" s="181" t="s">
        <v>573</v>
      </c>
    </row>
    <row r="152" spans="1:65" s="2" customFormat="1" ht="24" customHeight="1">
      <c r="A152" s="33"/>
      <c r="B152" s="169"/>
      <c r="C152" s="170" t="s">
        <v>411</v>
      </c>
      <c r="D152" s="170" t="s">
        <v>260</v>
      </c>
      <c r="E152" s="171" t="s">
        <v>2652</v>
      </c>
      <c r="F152" s="172" t="s">
        <v>2653</v>
      </c>
      <c r="G152" s="173" t="s">
        <v>435</v>
      </c>
      <c r="H152" s="174">
        <v>27</v>
      </c>
      <c r="I152" s="175"/>
      <c r="J152" s="174">
        <f t="shared" si="0"/>
        <v>0</v>
      </c>
      <c r="K152" s="176"/>
      <c r="L152" s="34"/>
      <c r="M152" s="177" t="s">
        <v>1</v>
      </c>
      <c r="N152" s="178" t="s">
        <v>40</v>
      </c>
      <c r="O152" s="59"/>
      <c r="P152" s="179">
        <f t="shared" si="1"/>
        <v>0</v>
      </c>
      <c r="Q152" s="179">
        <v>0</v>
      </c>
      <c r="R152" s="179">
        <f t="shared" si="2"/>
        <v>0</v>
      </c>
      <c r="S152" s="179">
        <v>0</v>
      </c>
      <c r="T152" s="18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1" t="s">
        <v>644</v>
      </c>
      <c r="AT152" s="181" t="s">
        <v>260</v>
      </c>
      <c r="AU152" s="181" t="s">
        <v>89</v>
      </c>
      <c r="AY152" s="18" t="s">
        <v>258</v>
      </c>
      <c r="BE152" s="182">
        <f t="shared" si="4"/>
        <v>0</v>
      </c>
      <c r="BF152" s="182">
        <f t="shared" si="5"/>
        <v>0</v>
      </c>
      <c r="BG152" s="182">
        <f t="shared" si="6"/>
        <v>0</v>
      </c>
      <c r="BH152" s="182">
        <f t="shared" si="7"/>
        <v>0</v>
      </c>
      <c r="BI152" s="182">
        <f t="shared" si="8"/>
        <v>0</v>
      </c>
      <c r="BJ152" s="18" t="s">
        <v>89</v>
      </c>
      <c r="BK152" s="183">
        <f t="shared" si="9"/>
        <v>0</v>
      </c>
      <c r="BL152" s="18" t="s">
        <v>644</v>
      </c>
      <c r="BM152" s="181" t="s">
        <v>590</v>
      </c>
    </row>
    <row r="153" spans="1:65" s="2" customFormat="1" ht="16.5" customHeight="1">
      <c r="A153" s="33"/>
      <c r="B153" s="169"/>
      <c r="C153" s="208" t="s">
        <v>424</v>
      </c>
      <c r="D153" s="208" t="s">
        <v>394</v>
      </c>
      <c r="E153" s="209" t="s">
        <v>2654</v>
      </c>
      <c r="F153" s="210" t="s">
        <v>2655</v>
      </c>
      <c r="G153" s="211" t="s">
        <v>435</v>
      </c>
      <c r="H153" s="212">
        <v>27</v>
      </c>
      <c r="I153" s="213"/>
      <c r="J153" s="212">
        <f t="shared" si="0"/>
        <v>0</v>
      </c>
      <c r="K153" s="214"/>
      <c r="L153" s="215"/>
      <c r="M153" s="216" t="s">
        <v>1</v>
      </c>
      <c r="N153" s="217" t="s">
        <v>40</v>
      </c>
      <c r="O153" s="59"/>
      <c r="P153" s="179">
        <f t="shared" si="1"/>
        <v>0</v>
      </c>
      <c r="Q153" s="179">
        <v>0</v>
      </c>
      <c r="R153" s="179">
        <f t="shared" si="2"/>
        <v>0</v>
      </c>
      <c r="S153" s="179">
        <v>0</v>
      </c>
      <c r="T153" s="18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1923</v>
      </c>
      <c r="AT153" s="181" t="s">
        <v>394</v>
      </c>
      <c r="AU153" s="181" t="s">
        <v>89</v>
      </c>
      <c r="AY153" s="18" t="s">
        <v>258</v>
      </c>
      <c r="BE153" s="182">
        <f t="shared" si="4"/>
        <v>0</v>
      </c>
      <c r="BF153" s="182">
        <f t="shared" si="5"/>
        <v>0</v>
      </c>
      <c r="BG153" s="182">
        <f t="shared" si="6"/>
        <v>0</v>
      </c>
      <c r="BH153" s="182">
        <f t="shared" si="7"/>
        <v>0</v>
      </c>
      <c r="BI153" s="182">
        <f t="shared" si="8"/>
        <v>0</v>
      </c>
      <c r="BJ153" s="18" t="s">
        <v>89</v>
      </c>
      <c r="BK153" s="183">
        <f t="shared" si="9"/>
        <v>0</v>
      </c>
      <c r="BL153" s="18" t="s">
        <v>644</v>
      </c>
      <c r="BM153" s="181" t="s">
        <v>599</v>
      </c>
    </row>
    <row r="154" spans="1:65" s="2" customFormat="1" ht="16.5" customHeight="1">
      <c r="A154" s="33"/>
      <c r="B154" s="169"/>
      <c r="C154" s="208" t="s">
        <v>432</v>
      </c>
      <c r="D154" s="208" t="s">
        <v>394</v>
      </c>
      <c r="E154" s="209" t="s">
        <v>2656</v>
      </c>
      <c r="F154" s="210" t="s">
        <v>2657</v>
      </c>
      <c r="G154" s="211" t="s">
        <v>435</v>
      </c>
      <c r="H154" s="212">
        <v>27</v>
      </c>
      <c r="I154" s="213"/>
      <c r="J154" s="212">
        <f t="shared" si="0"/>
        <v>0</v>
      </c>
      <c r="K154" s="214"/>
      <c r="L154" s="215"/>
      <c r="M154" s="216" t="s">
        <v>1</v>
      </c>
      <c r="N154" s="217" t="s">
        <v>40</v>
      </c>
      <c r="O154" s="59"/>
      <c r="P154" s="179">
        <f t="shared" si="1"/>
        <v>0</v>
      </c>
      <c r="Q154" s="179">
        <v>0</v>
      </c>
      <c r="R154" s="179">
        <f t="shared" si="2"/>
        <v>0</v>
      </c>
      <c r="S154" s="179">
        <v>0</v>
      </c>
      <c r="T154" s="18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1" t="s">
        <v>1923</v>
      </c>
      <c r="AT154" s="181" t="s">
        <v>394</v>
      </c>
      <c r="AU154" s="181" t="s">
        <v>89</v>
      </c>
      <c r="AY154" s="18" t="s">
        <v>258</v>
      </c>
      <c r="BE154" s="182">
        <f t="shared" si="4"/>
        <v>0</v>
      </c>
      <c r="BF154" s="182">
        <f t="shared" si="5"/>
        <v>0</v>
      </c>
      <c r="BG154" s="182">
        <f t="shared" si="6"/>
        <v>0</v>
      </c>
      <c r="BH154" s="182">
        <f t="shared" si="7"/>
        <v>0</v>
      </c>
      <c r="BI154" s="182">
        <f t="shared" si="8"/>
        <v>0</v>
      </c>
      <c r="BJ154" s="18" t="s">
        <v>89</v>
      </c>
      <c r="BK154" s="183">
        <f t="shared" si="9"/>
        <v>0</v>
      </c>
      <c r="BL154" s="18" t="s">
        <v>644</v>
      </c>
      <c r="BM154" s="181" t="s">
        <v>607</v>
      </c>
    </row>
    <row r="155" spans="1:65" s="2" customFormat="1" ht="16.5" customHeight="1">
      <c r="A155" s="33"/>
      <c r="B155" s="169"/>
      <c r="C155" s="208" t="s">
        <v>437</v>
      </c>
      <c r="D155" s="208" t="s">
        <v>394</v>
      </c>
      <c r="E155" s="209" t="s">
        <v>2658</v>
      </c>
      <c r="F155" s="210" t="s">
        <v>2659</v>
      </c>
      <c r="G155" s="211" t="s">
        <v>435</v>
      </c>
      <c r="H155" s="212">
        <v>27</v>
      </c>
      <c r="I155" s="213"/>
      <c r="J155" s="212">
        <f t="shared" si="0"/>
        <v>0</v>
      </c>
      <c r="K155" s="214"/>
      <c r="L155" s="215"/>
      <c r="M155" s="216" t="s">
        <v>1</v>
      </c>
      <c r="N155" s="217" t="s">
        <v>40</v>
      </c>
      <c r="O155" s="59"/>
      <c r="P155" s="179">
        <f t="shared" si="1"/>
        <v>0</v>
      </c>
      <c r="Q155" s="179">
        <v>0</v>
      </c>
      <c r="R155" s="179">
        <f t="shared" si="2"/>
        <v>0</v>
      </c>
      <c r="S155" s="179">
        <v>0</v>
      </c>
      <c r="T155" s="18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1" t="s">
        <v>1923</v>
      </c>
      <c r="AT155" s="181" t="s">
        <v>394</v>
      </c>
      <c r="AU155" s="181" t="s">
        <v>89</v>
      </c>
      <c r="AY155" s="18" t="s">
        <v>258</v>
      </c>
      <c r="BE155" s="182">
        <f t="shared" si="4"/>
        <v>0</v>
      </c>
      <c r="BF155" s="182">
        <f t="shared" si="5"/>
        <v>0</v>
      </c>
      <c r="BG155" s="182">
        <f t="shared" si="6"/>
        <v>0</v>
      </c>
      <c r="BH155" s="182">
        <f t="shared" si="7"/>
        <v>0</v>
      </c>
      <c r="BI155" s="182">
        <f t="shared" si="8"/>
        <v>0</v>
      </c>
      <c r="BJ155" s="18" t="s">
        <v>89</v>
      </c>
      <c r="BK155" s="183">
        <f t="shared" si="9"/>
        <v>0</v>
      </c>
      <c r="BL155" s="18" t="s">
        <v>644</v>
      </c>
      <c r="BM155" s="181" t="s">
        <v>621</v>
      </c>
    </row>
    <row r="156" spans="1:65" s="2" customFormat="1" ht="24" customHeight="1">
      <c r="A156" s="33"/>
      <c r="B156" s="169"/>
      <c r="C156" s="170" t="s">
        <v>441</v>
      </c>
      <c r="D156" s="170" t="s">
        <v>260</v>
      </c>
      <c r="E156" s="171" t="s">
        <v>2660</v>
      </c>
      <c r="F156" s="172" t="s">
        <v>2661</v>
      </c>
      <c r="G156" s="173" t="s">
        <v>435</v>
      </c>
      <c r="H156" s="174">
        <v>1</v>
      </c>
      <c r="I156" s="175"/>
      <c r="J156" s="174">
        <f t="shared" si="0"/>
        <v>0</v>
      </c>
      <c r="K156" s="176"/>
      <c r="L156" s="34"/>
      <c r="M156" s="177" t="s">
        <v>1</v>
      </c>
      <c r="N156" s="178" t="s">
        <v>40</v>
      </c>
      <c r="O156" s="59"/>
      <c r="P156" s="179">
        <f t="shared" si="1"/>
        <v>0</v>
      </c>
      <c r="Q156" s="179">
        <v>0</v>
      </c>
      <c r="R156" s="179">
        <f t="shared" si="2"/>
        <v>0</v>
      </c>
      <c r="S156" s="179">
        <v>0</v>
      </c>
      <c r="T156" s="180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1" t="s">
        <v>644</v>
      </c>
      <c r="AT156" s="181" t="s">
        <v>260</v>
      </c>
      <c r="AU156" s="181" t="s">
        <v>89</v>
      </c>
      <c r="AY156" s="18" t="s">
        <v>258</v>
      </c>
      <c r="BE156" s="182">
        <f t="shared" si="4"/>
        <v>0</v>
      </c>
      <c r="BF156" s="182">
        <f t="shared" si="5"/>
        <v>0</v>
      </c>
      <c r="BG156" s="182">
        <f t="shared" si="6"/>
        <v>0</v>
      </c>
      <c r="BH156" s="182">
        <f t="shared" si="7"/>
        <v>0</v>
      </c>
      <c r="BI156" s="182">
        <f t="shared" si="8"/>
        <v>0</v>
      </c>
      <c r="BJ156" s="18" t="s">
        <v>89</v>
      </c>
      <c r="BK156" s="183">
        <f t="shared" si="9"/>
        <v>0</v>
      </c>
      <c r="BL156" s="18" t="s">
        <v>644</v>
      </c>
      <c r="BM156" s="181" t="s">
        <v>631</v>
      </c>
    </row>
    <row r="157" spans="1:65" s="2" customFormat="1" ht="16.5" customHeight="1">
      <c r="A157" s="33"/>
      <c r="B157" s="169"/>
      <c r="C157" s="208" t="s">
        <v>445</v>
      </c>
      <c r="D157" s="208" t="s">
        <v>394</v>
      </c>
      <c r="E157" s="209" t="s">
        <v>2654</v>
      </c>
      <c r="F157" s="210" t="s">
        <v>2655</v>
      </c>
      <c r="G157" s="211" t="s">
        <v>435</v>
      </c>
      <c r="H157" s="212">
        <v>1</v>
      </c>
      <c r="I157" s="213"/>
      <c r="J157" s="212">
        <f t="shared" si="0"/>
        <v>0</v>
      </c>
      <c r="K157" s="214"/>
      <c r="L157" s="215"/>
      <c r="M157" s="216" t="s">
        <v>1</v>
      </c>
      <c r="N157" s="217" t="s">
        <v>40</v>
      </c>
      <c r="O157" s="59"/>
      <c r="P157" s="179">
        <f t="shared" si="1"/>
        <v>0</v>
      </c>
      <c r="Q157" s="179">
        <v>0</v>
      </c>
      <c r="R157" s="179">
        <f t="shared" si="2"/>
        <v>0</v>
      </c>
      <c r="S157" s="179">
        <v>0</v>
      </c>
      <c r="T157" s="180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1" t="s">
        <v>1923</v>
      </c>
      <c r="AT157" s="181" t="s">
        <v>394</v>
      </c>
      <c r="AU157" s="181" t="s">
        <v>89</v>
      </c>
      <c r="AY157" s="18" t="s">
        <v>258</v>
      </c>
      <c r="BE157" s="182">
        <f t="shared" si="4"/>
        <v>0</v>
      </c>
      <c r="BF157" s="182">
        <f t="shared" si="5"/>
        <v>0</v>
      </c>
      <c r="BG157" s="182">
        <f t="shared" si="6"/>
        <v>0</v>
      </c>
      <c r="BH157" s="182">
        <f t="shared" si="7"/>
        <v>0</v>
      </c>
      <c r="BI157" s="182">
        <f t="shared" si="8"/>
        <v>0</v>
      </c>
      <c r="BJ157" s="18" t="s">
        <v>89</v>
      </c>
      <c r="BK157" s="183">
        <f t="shared" si="9"/>
        <v>0</v>
      </c>
      <c r="BL157" s="18" t="s">
        <v>644</v>
      </c>
      <c r="BM157" s="181" t="s">
        <v>644</v>
      </c>
    </row>
    <row r="158" spans="1:65" s="2" customFormat="1" ht="16.5" customHeight="1">
      <c r="A158" s="33"/>
      <c r="B158" s="169"/>
      <c r="C158" s="208" t="s">
        <v>449</v>
      </c>
      <c r="D158" s="208" t="s">
        <v>394</v>
      </c>
      <c r="E158" s="209" t="s">
        <v>2662</v>
      </c>
      <c r="F158" s="210" t="s">
        <v>2663</v>
      </c>
      <c r="G158" s="211" t="s">
        <v>435</v>
      </c>
      <c r="H158" s="212">
        <v>1</v>
      </c>
      <c r="I158" s="213"/>
      <c r="J158" s="212">
        <f t="shared" ref="J158:J189" si="10">ROUND(I158*H158,3)</f>
        <v>0</v>
      </c>
      <c r="K158" s="214"/>
      <c r="L158" s="215"/>
      <c r="M158" s="216" t="s">
        <v>1</v>
      </c>
      <c r="N158" s="217" t="s">
        <v>40</v>
      </c>
      <c r="O158" s="59"/>
      <c r="P158" s="179">
        <f t="shared" ref="P158:P189" si="11">O158*H158</f>
        <v>0</v>
      </c>
      <c r="Q158" s="179">
        <v>0</v>
      </c>
      <c r="R158" s="179">
        <f t="shared" ref="R158:R189" si="12">Q158*H158</f>
        <v>0</v>
      </c>
      <c r="S158" s="179">
        <v>0</v>
      </c>
      <c r="T158" s="180">
        <f t="shared" ref="T158:T189" si="13"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1923</v>
      </c>
      <c r="AT158" s="181" t="s">
        <v>394</v>
      </c>
      <c r="AU158" s="181" t="s">
        <v>89</v>
      </c>
      <c r="AY158" s="18" t="s">
        <v>258</v>
      </c>
      <c r="BE158" s="182">
        <f t="shared" ref="BE158:BE189" si="14">IF(N158="základná",J158,0)</f>
        <v>0</v>
      </c>
      <c r="BF158" s="182">
        <f t="shared" ref="BF158:BF189" si="15">IF(N158="znížená",J158,0)</f>
        <v>0</v>
      </c>
      <c r="BG158" s="182">
        <f t="shared" ref="BG158:BG189" si="16">IF(N158="zákl. prenesená",J158,0)</f>
        <v>0</v>
      </c>
      <c r="BH158" s="182">
        <f t="shared" ref="BH158:BH189" si="17">IF(N158="zníž. prenesená",J158,0)</f>
        <v>0</v>
      </c>
      <c r="BI158" s="182">
        <f t="shared" ref="BI158:BI189" si="18">IF(N158="nulová",J158,0)</f>
        <v>0</v>
      </c>
      <c r="BJ158" s="18" t="s">
        <v>89</v>
      </c>
      <c r="BK158" s="183">
        <f t="shared" ref="BK158:BK189" si="19">ROUND(I158*H158,3)</f>
        <v>0</v>
      </c>
      <c r="BL158" s="18" t="s">
        <v>644</v>
      </c>
      <c r="BM158" s="181" t="s">
        <v>656</v>
      </c>
    </row>
    <row r="159" spans="1:65" s="2" customFormat="1" ht="16.5" customHeight="1">
      <c r="A159" s="33"/>
      <c r="B159" s="169"/>
      <c r="C159" s="208" t="s">
        <v>453</v>
      </c>
      <c r="D159" s="208" t="s">
        <v>394</v>
      </c>
      <c r="E159" s="209" t="s">
        <v>2658</v>
      </c>
      <c r="F159" s="210" t="s">
        <v>2659</v>
      </c>
      <c r="G159" s="211" t="s">
        <v>435</v>
      </c>
      <c r="H159" s="212">
        <v>1</v>
      </c>
      <c r="I159" s="213"/>
      <c r="J159" s="212">
        <f t="shared" si="10"/>
        <v>0</v>
      </c>
      <c r="K159" s="214"/>
      <c r="L159" s="215"/>
      <c r="M159" s="216" t="s">
        <v>1</v>
      </c>
      <c r="N159" s="217" t="s">
        <v>40</v>
      </c>
      <c r="O159" s="59"/>
      <c r="P159" s="179">
        <f t="shared" si="11"/>
        <v>0</v>
      </c>
      <c r="Q159" s="179">
        <v>0</v>
      </c>
      <c r="R159" s="179">
        <f t="shared" si="12"/>
        <v>0</v>
      </c>
      <c r="S159" s="179">
        <v>0</v>
      </c>
      <c r="T159" s="180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1" t="s">
        <v>1923</v>
      </c>
      <c r="AT159" s="181" t="s">
        <v>394</v>
      </c>
      <c r="AU159" s="181" t="s">
        <v>89</v>
      </c>
      <c r="AY159" s="18" t="s">
        <v>258</v>
      </c>
      <c r="BE159" s="182">
        <f t="shared" si="14"/>
        <v>0</v>
      </c>
      <c r="BF159" s="182">
        <f t="shared" si="15"/>
        <v>0</v>
      </c>
      <c r="BG159" s="182">
        <f t="shared" si="16"/>
        <v>0</v>
      </c>
      <c r="BH159" s="182">
        <f t="shared" si="17"/>
        <v>0</v>
      </c>
      <c r="BI159" s="182">
        <f t="shared" si="18"/>
        <v>0</v>
      </c>
      <c r="BJ159" s="18" t="s">
        <v>89</v>
      </c>
      <c r="BK159" s="183">
        <f t="shared" si="19"/>
        <v>0</v>
      </c>
      <c r="BL159" s="18" t="s">
        <v>644</v>
      </c>
      <c r="BM159" s="181" t="s">
        <v>666</v>
      </c>
    </row>
    <row r="160" spans="1:65" s="2" customFormat="1" ht="24" customHeight="1">
      <c r="A160" s="33"/>
      <c r="B160" s="169"/>
      <c r="C160" s="170" t="s">
        <v>457</v>
      </c>
      <c r="D160" s="170" t="s">
        <v>260</v>
      </c>
      <c r="E160" s="171" t="s">
        <v>2664</v>
      </c>
      <c r="F160" s="172" t="s">
        <v>2665</v>
      </c>
      <c r="G160" s="173" t="s">
        <v>435</v>
      </c>
      <c r="H160" s="174">
        <v>7</v>
      </c>
      <c r="I160" s="175"/>
      <c r="J160" s="174">
        <f t="shared" si="10"/>
        <v>0</v>
      </c>
      <c r="K160" s="176"/>
      <c r="L160" s="34"/>
      <c r="M160" s="177" t="s">
        <v>1</v>
      </c>
      <c r="N160" s="178" t="s">
        <v>40</v>
      </c>
      <c r="O160" s="59"/>
      <c r="P160" s="179">
        <f t="shared" si="11"/>
        <v>0</v>
      </c>
      <c r="Q160" s="179">
        <v>0</v>
      </c>
      <c r="R160" s="179">
        <f t="shared" si="12"/>
        <v>0</v>
      </c>
      <c r="S160" s="179">
        <v>0</v>
      </c>
      <c r="T160" s="180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1" t="s">
        <v>644</v>
      </c>
      <c r="AT160" s="181" t="s">
        <v>260</v>
      </c>
      <c r="AU160" s="181" t="s">
        <v>89</v>
      </c>
      <c r="AY160" s="18" t="s">
        <v>258</v>
      </c>
      <c r="BE160" s="182">
        <f t="shared" si="14"/>
        <v>0</v>
      </c>
      <c r="BF160" s="182">
        <f t="shared" si="15"/>
        <v>0</v>
      </c>
      <c r="BG160" s="182">
        <f t="shared" si="16"/>
        <v>0</v>
      </c>
      <c r="BH160" s="182">
        <f t="shared" si="17"/>
        <v>0</v>
      </c>
      <c r="BI160" s="182">
        <f t="shared" si="18"/>
        <v>0</v>
      </c>
      <c r="BJ160" s="18" t="s">
        <v>89</v>
      </c>
      <c r="BK160" s="183">
        <f t="shared" si="19"/>
        <v>0</v>
      </c>
      <c r="BL160" s="18" t="s">
        <v>644</v>
      </c>
      <c r="BM160" s="181" t="s">
        <v>675</v>
      </c>
    </row>
    <row r="161" spans="1:65" s="2" customFormat="1" ht="16.5" customHeight="1">
      <c r="A161" s="33"/>
      <c r="B161" s="169"/>
      <c r="C161" s="208" t="s">
        <v>461</v>
      </c>
      <c r="D161" s="208" t="s">
        <v>394</v>
      </c>
      <c r="E161" s="209" t="s">
        <v>2666</v>
      </c>
      <c r="F161" s="210" t="s">
        <v>2667</v>
      </c>
      <c r="G161" s="211" t="s">
        <v>435</v>
      </c>
      <c r="H161" s="212">
        <v>7</v>
      </c>
      <c r="I161" s="213"/>
      <c r="J161" s="212">
        <f t="shared" si="10"/>
        <v>0</v>
      </c>
      <c r="K161" s="214"/>
      <c r="L161" s="215"/>
      <c r="M161" s="216" t="s">
        <v>1</v>
      </c>
      <c r="N161" s="217" t="s">
        <v>40</v>
      </c>
      <c r="O161" s="59"/>
      <c r="P161" s="179">
        <f t="shared" si="11"/>
        <v>0</v>
      </c>
      <c r="Q161" s="179">
        <v>0</v>
      </c>
      <c r="R161" s="179">
        <f t="shared" si="12"/>
        <v>0</v>
      </c>
      <c r="S161" s="179">
        <v>0</v>
      </c>
      <c r="T161" s="180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1" t="s">
        <v>1923</v>
      </c>
      <c r="AT161" s="181" t="s">
        <v>394</v>
      </c>
      <c r="AU161" s="181" t="s">
        <v>89</v>
      </c>
      <c r="AY161" s="18" t="s">
        <v>258</v>
      </c>
      <c r="BE161" s="182">
        <f t="shared" si="14"/>
        <v>0</v>
      </c>
      <c r="BF161" s="182">
        <f t="shared" si="15"/>
        <v>0</v>
      </c>
      <c r="BG161" s="182">
        <f t="shared" si="16"/>
        <v>0</v>
      </c>
      <c r="BH161" s="182">
        <f t="shared" si="17"/>
        <v>0</v>
      </c>
      <c r="BI161" s="182">
        <f t="shared" si="18"/>
        <v>0</v>
      </c>
      <c r="BJ161" s="18" t="s">
        <v>89</v>
      </c>
      <c r="BK161" s="183">
        <f t="shared" si="19"/>
        <v>0</v>
      </c>
      <c r="BL161" s="18" t="s">
        <v>644</v>
      </c>
      <c r="BM161" s="181" t="s">
        <v>689</v>
      </c>
    </row>
    <row r="162" spans="1:65" s="2" customFormat="1" ht="16.5" customHeight="1">
      <c r="A162" s="33"/>
      <c r="B162" s="169"/>
      <c r="C162" s="170" t="s">
        <v>465</v>
      </c>
      <c r="D162" s="170" t="s">
        <v>260</v>
      </c>
      <c r="E162" s="171" t="s">
        <v>2668</v>
      </c>
      <c r="F162" s="172" t="s">
        <v>2669</v>
      </c>
      <c r="G162" s="173" t="s">
        <v>435</v>
      </c>
      <c r="H162" s="174">
        <v>64</v>
      </c>
      <c r="I162" s="175"/>
      <c r="J162" s="174">
        <f t="shared" si="10"/>
        <v>0</v>
      </c>
      <c r="K162" s="176"/>
      <c r="L162" s="34"/>
      <c r="M162" s="177" t="s">
        <v>1</v>
      </c>
      <c r="N162" s="178" t="s">
        <v>40</v>
      </c>
      <c r="O162" s="59"/>
      <c r="P162" s="179">
        <f t="shared" si="11"/>
        <v>0</v>
      </c>
      <c r="Q162" s="179">
        <v>0</v>
      </c>
      <c r="R162" s="179">
        <f t="shared" si="12"/>
        <v>0</v>
      </c>
      <c r="S162" s="179">
        <v>0</v>
      </c>
      <c r="T162" s="180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1" t="s">
        <v>644</v>
      </c>
      <c r="AT162" s="181" t="s">
        <v>260</v>
      </c>
      <c r="AU162" s="181" t="s">
        <v>89</v>
      </c>
      <c r="AY162" s="18" t="s">
        <v>258</v>
      </c>
      <c r="BE162" s="182">
        <f t="shared" si="14"/>
        <v>0</v>
      </c>
      <c r="BF162" s="182">
        <f t="shared" si="15"/>
        <v>0</v>
      </c>
      <c r="BG162" s="182">
        <f t="shared" si="16"/>
        <v>0</v>
      </c>
      <c r="BH162" s="182">
        <f t="shared" si="17"/>
        <v>0</v>
      </c>
      <c r="BI162" s="182">
        <f t="shared" si="18"/>
        <v>0</v>
      </c>
      <c r="BJ162" s="18" t="s">
        <v>89</v>
      </c>
      <c r="BK162" s="183">
        <f t="shared" si="19"/>
        <v>0</v>
      </c>
      <c r="BL162" s="18" t="s">
        <v>644</v>
      </c>
      <c r="BM162" s="181" t="s">
        <v>697</v>
      </c>
    </row>
    <row r="163" spans="1:65" s="2" customFormat="1" ht="24" customHeight="1">
      <c r="A163" s="33"/>
      <c r="B163" s="169"/>
      <c r="C163" s="170" t="s">
        <v>469</v>
      </c>
      <c r="D163" s="170" t="s">
        <v>260</v>
      </c>
      <c r="E163" s="171" t="s">
        <v>2670</v>
      </c>
      <c r="F163" s="172" t="s">
        <v>2671</v>
      </c>
      <c r="G163" s="173" t="s">
        <v>435</v>
      </c>
      <c r="H163" s="174">
        <v>2</v>
      </c>
      <c r="I163" s="175"/>
      <c r="J163" s="174">
        <f t="shared" si="10"/>
        <v>0</v>
      </c>
      <c r="K163" s="176"/>
      <c r="L163" s="34"/>
      <c r="M163" s="177" t="s">
        <v>1</v>
      </c>
      <c r="N163" s="178" t="s">
        <v>40</v>
      </c>
      <c r="O163" s="59"/>
      <c r="P163" s="179">
        <f t="shared" si="11"/>
        <v>0</v>
      </c>
      <c r="Q163" s="179">
        <v>0</v>
      </c>
      <c r="R163" s="179">
        <f t="shared" si="12"/>
        <v>0</v>
      </c>
      <c r="S163" s="179">
        <v>0</v>
      </c>
      <c r="T163" s="180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644</v>
      </c>
      <c r="AT163" s="181" t="s">
        <v>260</v>
      </c>
      <c r="AU163" s="181" t="s">
        <v>89</v>
      </c>
      <c r="AY163" s="18" t="s">
        <v>258</v>
      </c>
      <c r="BE163" s="182">
        <f t="shared" si="14"/>
        <v>0</v>
      </c>
      <c r="BF163" s="182">
        <f t="shared" si="15"/>
        <v>0</v>
      </c>
      <c r="BG163" s="182">
        <f t="shared" si="16"/>
        <v>0</v>
      </c>
      <c r="BH163" s="182">
        <f t="shared" si="17"/>
        <v>0</v>
      </c>
      <c r="BI163" s="182">
        <f t="shared" si="18"/>
        <v>0</v>
      </c>
      <c r="BJ163" s="18" t="s">
        <v>89</v>
      </c>
      <c r="BK163" s="183">
        <f t="shared" si="19"/>
        <v>0</v>
      </c>
      <c r="BL163" s="18" t="s">
        <v>644</v>
      </c>
      <c r="BM163" s="181" t="s">
        <v>745</v>
      </c>
    </row>
    <row r="164" spans="1:65" s="2" customFormat="1" ht="16.5" customHeight="1">
      <c r="A164" s="33"/>
      <c r="B164" s="169"/>
      <c r="C164" s="208" t="s">
        <v>473</v>
      </c>
      <c r="D164" s="208" t="s">
        <v>394</v>
      </c>
      <c r="E164" s="209" t="s">
        <v>2672</v>
      </c>
      <c r="F164" s="210" t="s">
        <v>2673</v>
      </c>
      <c r="G164" s="211" t="s">
        <v>435</v>
      </c>
      <c r="H164" s="212">
        <v>2</v>
      </c>
      <c r="I164" s="213"/>
      <c r="J164" s="212">
        <f t="shared" si="10"/>
        <v>0</v>
      </c>
      <c r="K164" s="214"/>
      <c r="L164" s="215"/>
      <c r="M164" s="216" t="s">
        <v>1</v>
      </c>
      <c r="N164" s="217" t="s">
        <v>40</v>
      </c>
      <c r="O164" s="59"/>
      <c r="P164" s="179">
        <f t="shared" si="11"/>
        <v>0</v>
      </c>
      <c r="Q164" s="179">
        <v>0</v>
      </c>
      <c r="R164" s="179">
        <f t="shared" si="12"/>
        <v>0</v>
      </c>
      <c r="S164" s="179">
        <v>0</v>
      </c>
      <c r="T164" s="180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1" t="s">
        <v>1923</v>
      </c>
      <c r="AT164" s="181" t="s">
        <v>394</v>
      </c>
      <c r="AU164" s="181" t="s">
        <v>89</v>
      </c>
      <c r="AY164" s="18" t="s">
        <v>258</v>
      </c>
      <c r="BE164" s="182">
        <f t="shared" si="14"/>
        <v>0</v>
      </c>
      <c r="BF164" s="182">
        <f t="shared" si="15"/>
        <v>0</v>
      </c>
      <c r="BG164" s="182">
        <f t="shared" si="16"/>
        <v>0</v>
      </c>
      <c r="BH164" s="182">
        <f t="shared" si="17"/>
        <v>0</v>
      </c>
      <c r="BI164" s="182">
        <f t="shared" si="18"/>
        <v>0</v>
      </c>
      <c r="BJ164" s="18" t="s">
        <v>89</v>
      </c>
      <c r="BK164" s="183">
        <f t="shared" si="19"/>
        <v>0</v>
      </c>
      <c r="BL164" s="18" t="s">
        <v>644</v>
      </c>
      <c r="BM164" s="181" t="s">
        <v>753</v>
      </c>
    </row>
    <row r="165" spans="1:65" s="2" customFormat="1" ht="16.5" customHeight="1">
      <c r="A165" s="33"/>
      <c r="B165" s="169"/>
      <c r="C165" s="170" t="s">
        <v>478</v>
      </c>
      <c r="D165" s="170" t="s">
        <v>260</v>
      </c>
      <c r="E165" s="171" t="s">
        <v>2674</v>
      </c>
      <c r="F165" s="172" t="s">
        <v>2675</v>
      </c>
      <c r="G165" s="173" t="s">
        <v>435</v>
      </c>
      <c r="H165" s="174">
        <v>3</v>
      </c>
      <c r="I165" s="175"/>
      <c r="J165" s="174">
        <f t="shared" si="10"/>
        <v>0</v>
      </c>
      <c r="K165" s="176"/>
      <c r="L165" s="34"/>
      <c r="M165" s="177" t="s">
        <v>1</v>
      </c>
      <c r="N165" s="178" t="s">
        <v>40</v>
      </c>
      <c r="O165" s="59"/>
      <c r="P165" s="179">
        <f t="shared" si="11"/>
        <v>0</v>
      </c>
      <c r="Q165" s="179">
        <v>0</v>
      </c>
      <c r="R165" s="179">
        <f t="shared" si="12"/>
        <v>0</v>
      </c>
      <c r="S165" s="179">
        <v>0</v>
      </c>
      <c r="T165" s="180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1" t="s">
        <v>644</v>
      </c>
      <c r="AT165" s="181" t="s">
        <v>260</v>
      </c>
      <c r="AU165" s="181" t="s">
        <v>89</v>
      </c>
      <c r="AY165" s="18" t="s">
        <v>258</v>
      </c>
      <c r="BE165" s="182">
        <f t="shared" si="14"/>
        <v>0</v>
      </c>
      <c r="BF165" s="182">
        <f t="shared" si="15"/>
        <v>0</v>
      </c>
      <c r="BG165" s="182">
        <f t="shared" si="16"/>
        <v>0</v>
      </c>
      <c r="BH165" s="182">
        <f t="shared" si="17"/>
        <v>0</v>
      </c>
      <c r="BI165" s="182">
        <f t="shared" si="18"/>
        <v>0</v>
      </c>
      <c r="BJ165" s="18" t="s">
        <v>89</v>
      </c>
      <c r="BK165" s="183">
        <f t="shared" si="19"/>
        <v>0</v>
      </c>
      <c r="BL165" s="18" t="s">
        <v>644</v>
      </c>
      <c r="BM165" s="181" t="s">
        <v>772</v>
      </c>
    </row>
    <row r="166" spans="1:65" s="2" customFormat="1" ht="16.5" customHeight="1">
      <c r="A166" s="33"/>
      <c r="B166" s="169"/>
      <c r="C166" s="208" t="s">
        <v>484</v>
      </c>
      <c r="D166" s="208" t="s">
        <v>394</v>
      </c>
      <c r="E166" s="209" t="s">
        <v>2676</v>
      </c>
      <c r="F166" s="210" t="s">
        <v>2677</v>
      </c>
      <c r="G166" s="211" t="s">
        <v>435</v>
      </c>
      <c r="H166" s="212">
        <v>1</v>
      </c>
      <c r="I166" s="213"/>
      <c r="J166" s="212">
        <f t="shared" si="10"/>
        <v>0</v>
      </c>
      <c r="K166" s="214"/>
      <c r="L166" s="215"/>
      <c r="M166" s="216" t="s">
        <v>1</v>
      </c>
      <c r="N166" s="217" t="s">
        <v>40</v>
      </c>
      <c r="O166" s="59"/>
      <c r="P166" s="179">
        <f t="shared" si="11"/>
        <v>0</v>
      </c>
      <c r="Q166" s="179">
        <v>0</v>
      </c>
      <c r="R166" s="179">
        <f t="shared" si="12"/>
        <v>0</v>
      </c>
      <c r="S166" s="179">
        <v>0</v>
      </c>
      <c r="T166" s="180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1" t="s">
        <v>1923</v>
      </c>
      <c r="AT166" s="181" t="s">
        <v>394</v>
      </c>
      <c r="AU166" s="181" t="s">
        <v>89</v>
      </c>
      <c r="AY166" s="18" t="s">
        <v>258</v>
      </c>
      <c r="BE166" s="182">
        <f t="shared" si="14"/>
        <v>0</v>
      </c>
      <c r="BF166" s="182">
        <f t="shared" si="15"/>
        <v>0</v>
      </c>
      <c r="BG166" s="182">
        <f t="shared" si="16"/>
        <v>0</v>
      </c>
      <c r="BH166" s="182">
        <f t="shared" si="17"/>
        <v>0</v>
      </c>
      <c r="BI166" s="182">
        <f t="shared" si="18"/>
        <v>0</v>
      </c>
      <c r="BJ166" s="18" t="s">
        <v>89</v>
      </c>
      <c r="BK166" s="183">
        <f t="shared" si="19"/>
        <v>0</v>
      </c>
      <c r="BL166" s="18" t="s">
        <v>644</v>
      </c>
      <c r="BM166" s="181" t="s">
        <v>898</v>
      </c>
    </row>
    <row r="167" spans="1:65" s="2" customFormat="1" ht="16.5" customHeight="1">
      <c r="A167" s="33"/>
      <c r="B167" s="169"/>
      <c r="C167" s="208" t="s">
        <v>490</v>
      </c>
      <c r="D167" s="208" t="s">
        <v>394</v>
      </c>
      <c r="E167" s="209" t="s">
        <v>2678</v>
      </c>
      <c r="F167" s="210" t="s">
        <v>2679</v>
      </c>
      <c r="G167" s="211" t="s">
        <v>435</v>
      </c>
      <c r="H167" s="212">
        <v>1</v>
      </c>
      <c r="I167" s="213"/>
      <c r="J167" s="212">
        <f t="shared" si="10"/>
        <v>0</v>
      </c>
      <c r="K167" s="214"/>
      <c r="L167" s="215"/>
      <c r="M167" s="216" t="s">
        <v>1</v>
      </c>
      <c r="N167" s="217" t="s">
        <v>40</v>
      </c>
      <c r="O167" s="59"/>
      <c r="P167" s="179">
        <f t="shared" si="11"/>
        <v>0</v>
      </c>
      <c r="Q167" s="179">
        <v>0</v>
      </c>
      <c r="R167" s="179">
        <f t="shared" si="12"/>
        <v>0</v>
      </c>
      <c r="S167" s="179">
        <v>0</v>
      </c>
      <c r="T167" s="180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1" t="s">
        <v>1923</v>
      </c>
      <c r="AT167" s="181" t="s">
        <v>394</v>
      </c>
      <c r="AU167" s="181" t="s">
        <v>89</v>
      </c>
      <c r="AY167" s="18" t="s">
        <v>258</v>
      </c>
      <c r="BE167" s="182">
        <f t="shared" si="14"/>
        <v>0</v>
      </c>
      <c r="BF167" s="182">
        <f t="shared" si="15"/>
        <v>0</v>
      </c>
      <c r="BG167" s="182">
        <f t="shared" si="16"/>
        <v>0</v>
      </c>
      <c r="BH167" s="182">
        <f t="shared" si="17"/>
        <v>0</v>
      </c>
      <c r="BI167" s="182">
        <f t="shared" si="18"/>
        <v>0</v>
      </c>
      <c r="BJ167" s="18" t="s">
        <v>89</v>
      </c>
      <c r="BK167" s="183">
        <f t="shared" si="19"/>
        <v>0</v>
      </c>
      <c r="BL167" s="18" t="s">
        <v>644</v>
      </c>
      <c r="BM167" s="181" t="s">
        <v>910</v>
      </c>
    </row>
    <row r="168" spans="1:65" s="2" customFormat="1" ht="16.5" customHeight="1">
      <c r="A168" s="33"/>
      <c r="B168" s="169"/>
      <c r="C168" s="208" t="s">
        <v>497</v>
      </c>
      <c r="D168" s="208" t="s">
        <v>394</v>
      </c>
      <c r="E168" s="209" t="s">
        <v>2680</v>
      </c>
      <c r="F168" s="210" t="s">
        <v>2681</v>
      </c>
      <c r="G168" s="211" t="s">
        <v>435</v>
      </c>
      <c r="H168" s="212">
        <v>1</v>
      </c>
      <c r="I168" s="213"/>
      <c r="J168" s="212">
        <f t="shared" si="10"/>
        <v>0</v>
      </c>
      <c r="K168" s="214"/>
      <c r="L168" s="215"/>
      <c r="M168" s="216" t="s">
        <v>1</v>
      </c>
      <c r="N168" s="217" t="s">
        <v>40</v>
      </c>
      <c r="O168" s="59"/>
      <c r="P168" s="179">
        <f t="shared" si="11"/>
        <v>0</v>
      </c>
      <c r="Q168" s="179">
        <v>0</v>
      </c>
      <c r="R168" s="179">
        <f t="shared" si="12"/>
        <v>0</v>
      </c>
      <c r="S168" s="179">
        <v>0</v>
      </c>
      <c r="T168" s="180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1923</v>
      </c>
      <c r="AT168" s="181" t="s">
        <v>394</v>
      </c>
      <c r="AU168" s="181" t="s">
        <v>89</v>
      </c>
      <c r="AY168" s="18" t="s">
        <v>258</v>
      </c>
      <c r="BE168" s="182">
        <f t="shared" si="14"/>
        <v>0</v>
      </c>
      <c r="BF168" s="182">
        <f t="shared" si="15"/>
        <v>0</v>
      </c>
      <c r="BG168" s="182">
        <f t="shared" si="16"/>
        <v>0</v>
      </c>
      <c r="BH168" s="182">
        <f t="shared" si="17"/>
        <v>0</v>
      </c>
      <c r="BI168" s="182">
        <f t="shared" si="18"/>
        <v>0</v>
      </c>
      <c r="BJ168" s="18" t="s">
        <v>89</v>
      </c>
      <c r="BK168" s="183">
        <f t="shared" si="19"/>
        <v>0</v>
      </c>
      <c r="BL168" s="18" t="s">
        <v>644</v>
      </c>
      <c r="BM168" s="181" t="s">
        <v>918</v>
      </c>
    </row>
    <row r="169" spans="1:65" s="2" customFormat="1" ht="24" customHeight="1">
      <c r="A169" s="33"/>
      <c r="B169" s="169"/>
      <c r="C169" s="170" t="s">
        <v>503</v>
      </c>
      <c r="D169" s="170" t="s">
        <v>260</v>
      </c>
      <c r="E169" s="171" t="s">
        <v>2682</v>
      </c>
      <c r="F169" s="172" t="s">
        <v>2683</v>
      </c>
      <c r="G169" s="173" t="s">
        <v>435</v>
      </c>
      <c r="H169" s="174">
        <v>31</v>
      </c>
      <c r="I169" s="175"/>
      <c r="J169" s="174">
        <f t="shared" si="10"/>
        <v>0</v>
      </c>
      <c r="K169" s="176"/>
      <c r="L169" s="34"/>
      <c r="M169" s="177" t="s">
        <v>1</v>
      </c>
      <c r="N169" s="178" t="s">
        <v>40</v>
      </c>
      <c r="O169" s="59"/>
      <c r="P169" s="179">
        <f t="shared" si="11"/>
        <v>0</v>
      </c>
      <c r="Q169" s="179">
        <v>0</v>
      </c>
      <c r="R169" s="179">
        <f t="shared" si="12"/>
        <v>0</v>
      </c>
      <c r="S169" s="179">
        <v>0</v>
      </c>
      <c r="T169" s="180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1" t="s">
        <v>644</v>
      </c>
      <c r="AT169" s="181" t="s">
        <v>260</v>
      </c>
      <c r="AU169" s="181" t="s">
        <v>89</v>
      </c>
      <c r="AY169" s="18" t="s">
        <v>258</v>
      </c>
      <c r="BE169" s="182">
        <f t="shared" si="14"/>
        <v>0</v>
      </c>
      <c r="BF169" s="182">
        <f t="shared" si="15"/>
        <v>0</v>
      </c>
      <c r="BG169" s="182">
        <f t="shared" si="16"/>
        <v>0</v>
      </c>
      <c r="BH169" s="182">
        <f t="shared" si="17"/>
        <v>0</v>
      </c>
      <c r="BI169" s="182">
        <f t="shared" si="18"/>
        <v>0</v>
      </c>
      <c r="BJ169" s="18" t="s">
        <v>89</v>
      </c>
      <c r="BK169" s="183">
        <f t="shared" si="19"/>
        <v>0</v>
      </c>
      <c r="BL169" s="18" t="s">
        <v>644</v>
      </c>
      <c r="BM169" s="181" t="s">
        <v>928</v>
      </c>
    </row>
    <row r="170" spans="1:65" s="2" customFormat="1" ht="16.5" customHeight="1">
      <c r="A170" s="33"/>
      <c r="B170" s="169"/>
      <c r="C170" s="208" t="s">
        <v>509</v>
      </c>
      <c r="D170" s="208" t="s">
        <v>394</v>
      </c>
      <c r="E170" s="209" t="s">
        <v>2684</v>
      </c>
      <c r="F170" s="210" t="s">
        <v>2685</v>
      </c>
      <c r="G170" s="211" t="s">
        <v>435</v>
      </c>
      <c r="H170" s="212">
        <v>31</v>
      </c>
      <c r="I170" s="213"/>
      <c r="J170" s="212">
        <f t="shared" si="10"/>
        <v>0</v>
      </c>
      <c r="K170" s="214"/>
      <c r="L170" s="215"/>
      <c r="M170" s="216" t="s">
        <v>1</v>
      </c>
      <c r="N170" s="217" t="s">
        <v>40</v>
      </c>
      <c r="O170" s="59"/>
      <c r="P170" s="179">
        <f t="shared" si="11"/>
        <v>0</v>
      </c>
      <c r="Q170" s="179">
        <v>0</v>
      </c>
      <c r="R170" s="179">
        <f t="shared" si="12"/>
        <v>0</v>
      </c>
      <c r="S170" s="179">
        <v>0</v>
      </c>
      <c r="T170" s="180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1" t="s">
        <v>1923</v>
      </c>
      <c r="AT170" s="181" t="s">
        <v>394</v>
      </c>
      <c r="AU170" s="181" t="s">
        <v>89</v>
      </c>
      <c r="AY170" s="18" t="s">
        <v>258</v>
      </c>
      <c r="BE170" s="182">
        <f t="shared" si="14"/>
        <v>0</v>
      </c>
      <c r="BF170" s="182">
        <f t="shared" si="15"/>
        <v>0</v>
      </c>
      <c r="BG170" s="182">
        <f t="shared" si="16"/>
        <v>0</v>
      </c>
      <c r="BH170" s="182">
        <f t="shared" si="17"/>
        <v>0</v>
      </c>
      <c r="BI170" s="182">
        <f t="shared" si="18"/>
        <v>0</v>
      </c>
      <c r="BJ170" s="18" t="s">
        <v>89</v>
      </c>
      <c r="BK170" s="183">
        <f t="shared" si="19"/>
        <v>0</v>
      </c>
      <c r="BL170" s="18" t="s">
        <v>644</v>
      </c>
      <c r="BM170" s="181" t="s">
        <v>943</v>
      </c>
    </row>
    <row r="171" spans="1:65" s="2" customFormat="1" ht="24" customHeight="1">
      <c r="A171" s="33"/>
      <c r="B171" s="169"/>
      <c r="C171" s="170" t="s">
        <v>525</v>
      </c>
      <c r="D171" s="170" t="s">
        <v>260</v>
      </c>
      <c r="E171" s="171" t="s">
        <v>2686</v>
      </c>
      <c r="F171" s="172" t="s">
        <v>2687</v>
      </c>
      <c r="G171" s="173" t="s">
        <v>435</v>
      </c>
      <c r="H171" s="174">
        <v>8</v>
      </c>
      <c r="I171" s="175"/>
      <c r="J171" s="174">
        <f t="shared" si="10"/>
        <v>0</v>
      </c>
      <c r="K171" s="176"/>
      <c r="L171" s="34"/>
      <c r="M171" s="177" t="s">
        <v>1</v>
      </c>
      <c r="N171" s="178" t="s">
        <v>40</v>
      </c>
      <c r="O171" s="59"/>
      <c r="P171" s="179">
        <f t="shared" si="11"/>
        <v>0</v>
      </c>
      <c r="Q171" s="179">
        <v>0</v>
      </c>
      <c r="R171" s="179">
        <f t="shared" si="12"/>
        <v>0</v>
      </c>
      <c r="S171" s="179">
        <v>0</v>
      </c>
      <c r="T171" s="180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1" t="s">
        <v>644</v>
      </c>
      <c r="AT171" s="181" t="s">
        <v>260</v>
      </c>
      <c r="AU171" s="181" t="s">
        <v>89</v>
      </c>
      <c r="AY171" s="18" t="s">
        <v>258</v>
      </c>
      <c r="BE171" s="182">
        <f t="shared" si="14"/>
        <v>0</v>
      </c>
      <c r="BF171" s="182">
        <f t="shared" si="15"/>
        <v>0</v>
      </c>
      <c r="BG171" s="182">
        <f t="shared" si="16"/>
        <v>0</v>
      </c>
      <c r="BH171" s="182">
        <f t="shared" si="17"/>
        <v>0</v>
      </c>
      <c r="BI171" s="182">
        <f t="shared" si="18"/>
        <v>0</v>
      </c>
      <c r="BJ171" s="18" t="s">
        <v>89</v>
      </c>
      <c r="BK171" s="183">
        <f t="shared" si="19"/>
        <v>0</v>
      </c>
      <c r="BL171" s="18" t="s">
        <v>644</v>
      </c>
      <c r="BM171" s="181" t="s">
        <v>961</v>
      </c>
    </row>
    <row r="172" spans="1:65" s="2" customFormat="1" ht="24" customHeight="1">
      <c r="A172" s="33"/>
      <c r="B172" s="169"/>
      <c r="C172" s="208" t="s">
        <v>544</v>
      </c>
      <c r="D172" s="208" t="s">
        <v>394</v>
      </c>
      <c r="E172" s="209" t="s">
        <v>2688</v>
      </c>
      <c r="F172" s="210" t="s">
        <v>2689</v>
      </c>
      <c r="G172" s="211" t="s">
        <v>435</v>
      </c>
      <c r="H172" s="212">
        <v>8</v>
      </c>
      <c r="I172" s="213"/>
      <c r="J172" s="212">
        <f t="shared" si="10"/>
        <v>0</v>
      </c>
      <c r="K172" s="214"/>
      <c r="L172" s="215"/>
      <c r="M172" s="216" t="s">
        <v>1</v>
      </c>
      <c r="N172" s="217" t="s">
        <v>40</v>
      </c>
      <c r="O172" s="59"/>
      <c r="P172" s="179">
        <f t="shared" si="11"/>
        <v>0</v>
      </c>
      <c r="Q172" s="179">
        <v>0</v>
      </c>
      <c r="R172" s="179">
        <f t="shared" si="12"/>
        <v>0</v>
      </c>
      <c r="S172" s="179">
        <v>0</v>
      </c>
      <c r="T172" s="180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1923</v>
      </c>
      <c r="AT172" s="181" t="s">
        <v>394</v>
      </c>
      <c r="AU172" s="181" t="s">
        <v>89</v>
      </c>
      <c r="AY172" s="18" t="s">
        <v>258</v>
      </c>
      <c r="BE172" s="182">
        <f t="shared" si="14"/>
        <v>0</v>
      </c>
      <c r="BF172" s="182">
        <f t="shared" si="15"/>
        <v>0</v>
      </c>
      <c r="BG172" s="182">
        <f t="shared" si="16"/>
        <v>0</v>
      </c>
      <c r="BH172" s="182">
        <f t="shared" si="17"/>
        <v>0</v>
      </c>
      <c r="BI172" s="182">
        <f t="shared" si="18"/>
        <v>0</v>
      </c>
      <c r="BJ172" s="18" t="s">
        <v>89</v>
      </c>
      <c r="BK172" s="183">
        <f t="shared" si="19"/>
        <v>0</v>
      </c>
      <c r="BL172" s="18" t="s">
        <v>644</v>
      </c>
      <c r="BM172" s="181" t="s">
        <v>972</v>
      </c>
    </row>
    <row r="173" spans="1:65" s="2" customFormat="1" ht="24" customHeight="1">
      <c r="A173" s="33"/>
      <c r="B173" s="169"/>
      <c r="C173" s="170" t="s">
        <v>550</v>
      </c>
      <c r="D173" s="170" t="s">
        <v>260</v>
      </c>
      <c r="E173" s="171" t="s">
        <v>2690</v>
      </c>
      <c r="F173" s="172" t="s">
        <v>2691</v>
      </c>
      <c r="G173" s="173" t="s">
        <v>435</v>
      </c>
      <c r="H173" s="174">
        <v>19</v>
      </c>
      <c r="I173" s="175"/>
      <c r="J173" s="174">
        <f t="shared" si="10"/>
        <v>0</v>
      </c>
      <c r="K173" s="176"/>
      <c r="L173" s="34"/>
      <c r="M173" s="177" t="s">
        <v>1</v>
      </c>
      <c r="N173" s="178" t="s">
        <v>40</v>
      </c>
      <c r="O173" s="59"/>
      <c r="P173" s="179">
        <f t="shared" si="11"/>
        <v>0</v>
      </c>
      <c r="Q173" s="179">
        <v>0</v>
      </c>
      <c r="R173" s="179">
        <f t="shared" si="12"/>
        <v>0</v>
      </c>
      <c r="S173" s="179">
        <v>0</v>
      </c>
      <c r="T173" s="180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1" t="s">
        <v>644</v>
      </c>
      <c r="AT173" s="181" t="s">
        <v>260</v>
      </c>
      <c r="AU173" s="181" t="s">
        <v>89</v>
      </c>
      <c r="AY173" s="18" t="s">
        <v>258</v>
      </c>
      <c r="BE173" s="182">
        <f t="shared" si="14"/>
        <v>0</v>
      </c>
      <c r="BF173" s="182">
        <f t="shared" si="15"/>
        <v>0</v>
      </c>
      <c r="BG173" s="182">
        <f t="shared" si="16"/>
        <v>0</v>
      </c>
      <c r="BH173" s="182">
        <f t="shared" si="17"/>
        <v>0</v>
      </c>
      <c r="BI173" s="182">
        <f t="shared" si="18"/>
        <v>0</v>
      </c>
      <c r="BJ173" s="18" t="s">
        <v>89</v>
      </c>
      <c r="BK173" s="183">
        <f t="shared" si="19"/>
        <v>0</v>
      </c>
      <c r="BL173" s="18" t="s">
        <v>644</v>
      </c>
      <c r="BM173" s="181" t="s">
        <v>984</v>
      </c>
    </row>
    <row r="174" spans="1:65" s="2" customFormat="1" ht="16.5" customHeight="1">
      <c r="A174" s="33"/>
      <c r="B174" s="169"/>
      <c r="C174" s="208" t="s">
        <v>557</v>
      </c>
      <c r="D174" s="208" t="s">
        <v>394</v>
      </c>
      <c r="E174" s="209" t="s">
        <v>2692</v>
      </c>
      <c r="F174" s="210" t="s">
        <v>2693</v>
      </c>
      <c r="G174" s="211" t="s">
        <v>435</v>
      </c>
      <c r="H174" s="212">
        <v>19</v>
      </c>
      <c r="I174" s="213"/>
      <c r="J174" s="212">
        <f t="shared" si="10"/>
        <v>0</v>
      </c>
      <c r="K174" s="214"/>
      <c r="L174" s="215"/>
      <c r="M174" s="216" t="s">
        <v>1</v>
      </c>
      <c r="N174" s="217" t="s">
        <v>40</v>
      </c>
      <c r="O174" s="59"/>
      <c r="P174" s="179">
        <f t="shared" si="11"/>
        <v>0</v>
      </c>
      <c r="Q174" s="179">
        <v>0</v>
      </c>
      <c r="R174" s="179">
        <f t="shared" si="12"/>
        <v>0</v>
      </c>
      <c r="S174" s="179">
        <v>0</v>
      </c>
      <c r="T174" s="180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1" t="s">
        <v>1923</v>
      </c>
      <c r="AT174" s="181" t="s">
        <v>394</v>
      </c>
      <c r="AU174" s="181" t="s">
        <v>89</v>
      </c>
      <c r="AY174" s="18" t="s">
        <v>258</v>
      </c>
      <c r="BE174" s="182">
        <f t="shared" si="14"/>
        <v>0</v>
      </c>
      <c r="BF174" s="182">
        <f t="shared" si="15"/>
        <v>0</v>
      </c>
      <c r="BG174" s="182">
        <f t="shared" si="16"/>
        <v>0</v>
      </c>
      <c r="BH174" s="182">
        <f t="shared" si="17"/>
        <v>0</v>
      </c>
      <c r="BI174" s="182">
        <f t="shared" si="18"/>
        <v>0</v>
      </c>
      <c r="BJ174" s="18" t="s">
        <v>89</v>
      </c>
      <c r="BK174" s="183">
        <f t="shared" si="19"/>
        <v>0</v>
      </c>
      <c r="BL174" s="18" t="s">
        <v>644</v>
      </c>
      <c r="BM174" s="181" t="s">
        <v>992</v>
      </c>
    </row>
    <row r="175" spans="1:65" s="2" customFormat="1" ht="16.5" customHeight="1">
      <c r="A175" s="33"/>
      <c r="B175" s="169"/>
      <c r="C175" s="170" t="s">
        <v>563</v>
      </c>
      <c r="D175" s="170" t="s">
        <v>260</v>
      </c>
      <c r="E175" s="171" t="s">
        <v>2694</v>
      </c>
      <c r="F175" s="172" t="s">
        <v>2695</v>
      </c>
      <c r="G175" s="173" t="s">
        <v>435</v>
      </c>
      <c r="H175" s="174">
        <v>61</v>
      </c>
      <c r="I175" s="175"/>
      <c r="J175" s="174">
        <f t="shared" si="10"/>
        <v>0</v>
      </c>
      <c r="K175" s="176"/>
      <c r="L175" s="34"/>
      <c r="M175" s="177" t="s">
        <v>1</v>
      </c>
      <c r="N175" s="178" t="s">
        <v>40</v>
      </c>
      <c r="O175" s="59"/>
      <c r="P175" s="179">
        <f t="shared" si="11"/>
        <v>0</v>
      </c>
      <c r="Q175" s="179">
        <v>0</v>
      </c>
      <c r="R175" s="179">
        <f t="shared" si="12"/>
        <v>0</v>
      </c>
      <c r="S175" s="179">
        <v>0</v>
      </c>
      <c r="T175" s="180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644</v>
      </c>
      <c r="AT175" s="181" t="s">
        <v>260</v>
      </c>
      <c r="AU175" s="181" t="s">
        <v>89</v>
      </c>
      <c r="AY175" s="18" t="s">
        <v>258</v>
      </c>
      <c r="BE175" s="182">
        <f t="shared" si="14"/>
        <v>0</v>
      </c>
      <c r="BF175" s="182">
        <f t="shared" si="15"/>
        <v>0</v>
      </c>
      <c r="BG175" s="182">
        <f t="shared" si="16"/>
        <v>0</v>
      </c>
      <c r="BH175" s="182">
        <f t="shared" si="17"/>
        <v>0</v>
      </c>
      <c r="BI175" s="182">
        <f t="shared" si="18"/>
        <v>0</v>
      </c>
      <c r="BJ175" s="18" t="s">
        <v>89</v>
      </c>
      <c r="BK175" s="183">
        <f t="shared" si="19"/>
        <v>0</v>
      </c>
      <c r="BL175" s="18" t="s">
        <v>644</v>
      </c>
      <c r="BM175" s="181" t="s">
        <v>1000</v>
      </c>
    </row>
    <row r="176" spans="1:65" s="2" customFormat="1" ht="16.5" customHeight="1">
      <c r="A176" s="33"/>
      <c r="B176" s="169"/>
      <c r="C176" s="208" t="s">
        <v>567</v>
      </c>
      <c r="D176" s="208" t="s">
        <v>394</v>
      </c>
      <c r="E176" s="209" t="s">
        <v>2696</v>
      </c>
      <c r="F176" s="210" t="s">
        <v>2697</v>
      </c>
      <c r="G176" s="211" t="s">
        <v>435</v>
      </c>
      <c r="H176" s="212">
        <v>61</v>
      </c>
      <c r="I176" s="213"/>
      <c r="J176" s="212">
        <f t="shared" si="10"/>
        <v>0</v>
      </c>
      <c r="K176" s="214"/>
      <c r="L176" s="215"/>
      <c r="M176" s="216" t="s">
        <v>1</v>
      </c>
      <c r="N176" s="217" t="s">
        <v>40</v>
      </c>
      <c r="O176" s="59"/>
      <c r="P176" s="179">
        <f t="shared" si="11"/>
        <v>0</v>
      </c>
      <c r="Q176" s="179">
        <v>0</v>
      </c>
      <c r="R176" s="179">
        <f t="shared" si="12"/>
        <v>0</v>
      </c>
      <c r="S176" s="179">
        <v>0</v>
      </c>
      <c r="T176" s="180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1" t="s">
        <v>1923</v>
      </c>
      <c r="AT176" s="181" t="s">
        <v>394</v>
      </c>
      <c r="AU176" s="181" t="s">
        <v>89</v>
      </c>
      <c r="AY176" s="18" t="s">
        <v>258</v>
      </c>
      <c r="BE176" s="182">
        <f t="shared" si="14"/>
        <v>0</v>
      </c>
      <c r="BF176" s="182">
        <f t="shared" si="15"/>
        <v>0</v>
      </c>
      <c r="BG176" s="182">
        <f t="shared" si="16"/>
        <v>0</v>
      </c>
      <c r="BH176" s="182">
        <f t="shared" si="17"/>
        <v>0</v>
      </c>
      <c r="BI176" s="182">
        <f t="shared" si="18"/>
        <v>0</v>
      </c>
      <c r="BJ176" s="18" t="s">
        <v>89</v>
      </c>
      <c r="BK176" s="183">
        <f t="shared" si="19"/>
        <v>0</v>
      </c>
      <c r="BL176" s="18" t="s">
        <v>644</v>
      </c>
      <c r="BM176" s="181" t="s">
        <v>1010</v>
      </c>
    </row>
    <row r="177" spans="1:65" s="2" customFormat="1" ht="24" customHeight="1">
      <c r="A177" s="33"/>
      <c r="B177" s="169"/>
      <c r="C177" s="170" t="s">
        <v>573</v>
      </c>
      <c r="D177" s="170" t="s">
        <v>260</v>
      </c>
      <c r="E177" s="171" t="s">
        <v>2698</v>
      </c>
      <c r="F177" s="172" t="s">
        <v>2699</v>
      </c>
      <c r="G177" s="173" t="s">
        <v>435</v>
      </c>
      <c r="H177" s="174">
        <v>9</v>
      </c>
      <c r="I177" s="175"/>
      <c r="J177" s="174">
        <f t="shared" si="10"/>
        <v>0</v>
      </c>
      <c r="K177" s="176"/>
      <c r="L177" s="34"/>
      <c r="M177" s="177" t="s">
        <v>1</v>
      </c>
      <c r="N177" s="178" t="s">
        <v>40</v>
      </c>
      <c r="O177" s="59"/>
      <c r="P177" s="179">
        <f t="shared" si="11"/>
        <v>0</v>
      </c>
      <c r="Q177" s="179">
        <v>0</v>
      </c>
      <c r="R177" s="179">
        <f t="shared" si="12"/>
        <v>0</v>
      </c>
      <c r="S177" s="179">
        <v>0</v>
      </c>
      <c r="T177" s="180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1" t="s">
        <v>644</v>
      </c>
      <c r="AT177" s="181" t="s">
        <v>260</v>
      </c>
      <c r="AU177" s="181" t="s">
        <v>89</v>
      </c>
      <c r="AY177" s="18" t="s">
        <v>258</v>
      </c>
      <c r="BE177" s="182">
        <f t="shared" si="14"/>
        <v>0</v>
      </c>
      <c r="BF177" s="182">
        <f t="shared" si="15"/>
        <v>0</v>
      </c>
      <c r="BG177" s="182">
        <f t="shared" si="16"/>
        <v>0</v>
      </c>
      <c r="BH177" s="182">
        <f t="shared" si="17"/>
        <v>0</v>
      </c>
      <c r="BI177" s="182">
        <f t="shared" si="18"/>
        <v>0</v>
      </c>
      <c r="BJ177" s="18" t="s">
        <v>89</v>
      </c>
      <c r="BK177" s="183">
        <f t="shared" si="19"/>
        <v>0</v>
      </c>
      <c r="BL177" s="18" t="s">
        <v>644</v>
      </c>
      <c r="BM177" s="181" t="s">
        <v>1020</v>
      </c>
    </row>
    <row r="178" spans="1:65" s="2" customFormat="1" ht="24" customHeight="1">
      <c r="A178" s="33"/>
      <c r="B178" s="169"/>
      <c r="C178" s="208" t="s">
        <v>581</v>
      </c>
      <c r="D178" s="208" t="s">
        <v>394</v>
      </c>
      <c r="E178" s="209" t="s">
        <v>2700</v>
      </c>
      <c r="F178" s="210" t="s">
        <v>2701</v>
      </c>
      <c r="G178" s="211" t="s">
        <v>2702</v>
      </c>
      <c r="H178" s="212">
        <v>4</v>
      </c>
      <c r="I178" s="213"/>
      <c r="J178" s="212">
        <f t="shared" si="10"/>
        <v>0</v>
      </c>
      <c r="K178" s="214"/>
      <c r="L178" s="215"/>
      <c r="M178" s="216" t="s">
        <v>1</v>
      </c>
      <c r="N178" s="217" t="s">
        <v>40</v>
      </c>
      <c r="O178" s="59"/>
      <c r="P178" s="179">
        <f t="shared" si="11"/>
        <v>0</v>
      </c>
      <c r="Q178" s="179">
        <v>0</v>
      </c>
      <c r="R178" s="179">
        <f t="shared" si="12"/>
        <v>0</v>
      </c>
      <c r="S178" s="179">
        <v>0</v>
      </c>
      <c r="T178" s="180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1923</v>
      </c>
      <c r="AT178" s="181" t="s">
        <v>394</v>
      </c>
      <c r="AU178" s="181" t="s">
        <v>89</v>
      </c>
      <c r="AY178" s="18" t="s">
        <v>258</v>
      </c>
      <c r="BE178" s="182">
        <f t="shared" si="14"/>
        <v>0</v>
      </c>
      <c r="BF178" s="182">
        <f t="shared" si="15"/>
        <v>0</v>
      </c>
      <c r="BG178" s="182">
        <f t="shared" si="16"/>
        <v>0</v>
      </c>
      <c r="BH178" s="182">
        <f t="shared" si="17"/>
        <v>0</v>
      </c>
      <c r="BI178" s="182">
        <f t="shared" si="18"/>
        <v>0</v>
      </c>
      <c r="BJ178" s="18" t="s">
        <v>89</v>
      </c>
      <c r="BK178" s="183">
        <f t="shared" si="19"/>
        <v>0</v>
      </c>
      <c r="BL178" s="18" t="s">
        <v>644</v>
      </c>
      <c r="BM178" s="181" t="s">
        <v>1030</v>
      </c>
    </row>
    <row r="179" spans="1:65" s="2" customFormat="1" ht="24" customHeight="1">
      <c r="A179" s="33"/>
      <c r="B179" s="169"/>
      <c r="C179" s="208" t="s">
        <v>590</v>
      </c>
      <c r="D179" s="208" t="s">
        <v>394</v>
      </c>
      <c r="E179" s="209" t="s">
        <v>2703</v>
      </c>
      <c r="F179" s="210" t="s">
        <v>2704</v>
      </c>
      <c r="G179" s="211" t="s">
        <v>2702</v>
      </c>
      <c r="H179" s="212">
        <v>5</v>
      </c>
      <c r="I179" s="213"/>
      <c r="J179" s="212">
        <f t="shared" si="10"/>
        <v>0</v>
      </c>
      <c r="K179" s="214"/>
      <c r="L179" s="215"/>
      <c r="M179" s="216" t="s">
        <v>1</v>
      </c>
      <c r="N179" s="217" t="s">
        <v>40</v>
      </c>
      <c r="O179" s="59"/>
      <c r="P179" s="179">
        <f t="shared" si="11"/>
        <v>0</v>
      </c>
      <c r="Q179" s="179">
        <v>0</v>
      </c>
      <c r="R179" s="179">
        <f t="shared" si="12"/>
        <v>0</v>
      </c>
      <c r="S179" s="179">
        <v>0</v>
      </c>
      <c r="T179" s="180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1" t="s">
        <v>1923</v>
      </c>
      <c r="AT179" s="181" t="s">
        <v>394</v>
      </c>
      <c r="AU179" s="181" t="s">
        <v>89</v>
      </c>
      <c r="AY179" s="18" t="s">
        <v>258</v>
      </c>
      <c r="BE179" s="182">
        <f t="shared" si="14"/>
        <v>0</v>
      </c>
      <c r="BF179" s="182">
        <f t="shared" si="15"/>
        <v>0</v>
      </c>
      <c r="BG179" s="182">
        <f t="shared" si="16"/>
        <v>0</v>
      </c>
      <c r="BH179" s="182">
        <f t="shared" si="17"/>
        <v>0</v>
      </c>
      <c r="BI179" s="182">
        <f t="shared" si="18"/>
        <v>0</v>
      </c>
      <c r="BJ179" s="18" t="s">
        <v>89</v>
      </c>
      <c r="BK179" s="183">
        <f t="shared" si="19"/>
        <v>0</v>
      </c>
      <c r="BL179" s="18" t="s">
        <v>644</v>
      </c>
      <c r="BM179" s="181" t="s">
        <v>1038</v>
      </c>
    </row>
    <row r="180" spans="1:65" s="2" customFormat="1" ht="24" customHeight="1">
      <c r="A180" s="33"/>
      <c r="B180" s="169"/>
      <c r="C180" s="170" t="s">
        <v>594</v>
      </c>
      <c r="D180" s="170" t="s">
        <v>260</v>
      </c>
      <c r="E180" s="171" t="s">
        <v>2705</v>
      </c>
      <c r="F180" s="172" t="s">
        <v>2706</v>
      </c>
      <c r="G180" s="173" t="s">
        <v>435</v>
      </c>
      <c r="H180" s="174">
        <v>32</v>
      </c>
      <c r="I180" s="175"/>
      <c r="J180" s="174">
        <f t="shared" si="10"/>
        <v>0</v>
      </c>
      <c r="K180" s="176"/>
      <c r="L180" s="34"/>
      <c r="M180" s="177" t="s">
        <v>1</v>
      </c>
      <c r="N180" s="178" t="s">
        <v>40</v>
      </c>
      <c r="O180" s="59"/>
      <c r="P180" s="179">
        <f t="shared" si="11"/>
        <v>0</v>
      </c>
      <c r="Q180" s="179">
        <v>0</v>
      </c>
      <c r="R180" s="179">
        <f t="shared" si="12"/>
        <v>0</v>
      </c>
      <c r="S180" s="179">
        <v>0</v>
      </c>
      <c r="T180" s="180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644</v>
      </c>
      <c r="AT180" s="181" t="s">
        <v>260</v>
      </c>
      <c r="AU180" s="181" t="s">
        <v>89</v>
      </c>
      <c r="AY180" s="18" t="s">
        <v>258</v>
      </c>
      <c r="BE180" s="182">
        <f t="shared" si="14"/>
        <v>0</v>
      </c>
      <c r="BF180" s="182">
        <f t="shared" si="15"/>
        <v>0</v>
      </c>
      <c r="BG180" s="182">
        <f t="shared" si="16"/>
        <v>0</v>
      </c>
      <c r="BH180" s="182">
        <f t="shared" si="17"/>
        <v>0</v>
      </c>
      <c r="BI180" s="182">
        <f t="shared" si="18"/>
        <v>0</v>
      </c>
      <c r="BJ180" s="18" t="s">
        <v>89</v>
      </c>
      <c r="BK180" s="183">
        <f t="shared" si="19"/>
        <v>0</v>
      </c>
      <c r="BL180" s="18" t="s">
        <v>644</v>
      </c>
      <c r="BM180" s="181" t="s">
        <v>1050</v>
      </c>
    </row>
    <row r="181" spans="1:65" s="2" customFormat="1" ht="16.5" customHeight="1">
      <c r="A181" s="33"/>
      <c r="B181" s="169"/>
      <c r="C181" s="208" t="s">
        <v>599</v>
      </c>
      <c r="D181" s="208" t="s">
        <v>394</v>
      </c>
      <c r="E181" s="209" t="s">
        <v>2707</v>
      </c>
      <c r="F181" s="210" t="s">
        <v>2708</v>
      </c>
      <c r="G181" s="211" t="s">
        <v>435</v>
      </c>
      <c r="H181" s="212">
        <v>32</v>
      </c>
      <c r="I181" s="213"/>
      <c r="J181" s="212">
        <f t="shared" si="10"/>
        <v>0</v>
      </c>
      <c r="K181" s="214"/>
      <c r="L181" s="215"/>
      <c r="M181" s="216" t="s">
        <v>1</v>
      </c>
      <c r="N181" s="217" t="s">
        <v>40</v>
      </c>
      <c r="O181" s="59"/>
      <c r="P181" s="179">
        <f t="shared" si="11"/>
        <v>0</v>
      </c>
      <c r="Q181" s="179">
        <v>0</v>
      </c>
      <c r="R181" s="179">
        <f t="shared" si="12"/>
        <v>0</v>
      </c>
      <c r="S181" s="179">
        <v>0</v>
      </c>
      <c r="T181" s="180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1" t="s">
        <v>1923</v>
      </c>
      <c r="AT181" s="181" t="s">
        <v>394</v>
      </c>
      <c r="AU181" s="181" t="s">
        <v>89</v>
      </c>
      <c r="AY181" s="18" t="s">
        <v>258</v>
      </c>
      <c r="BE181" s="182">
        <f t="shared" si="14"/>
        <v>0</v>
      </c>
      <c r="BF181" s="182">
        <f t="shared" si="15"/>
        <v>0</v>
      </c>
      <c r="BG181" s="182">
        <f t="shared" si="16"/>
        <v>0</v>
      </c>
      <c r="BH181" s="182">
        <f t="shared" si="17"/>
        <v>0</v>
      </c>
      <c r="BI181" s="182">
        <f t="shared" si="18"/>
        <v>0</v>
      </c>
      <c r="BJ181" s="18" t="s">
        <v>89</v>
      </c>
      <c r="BK181" s="183">
        <f t="shared" si="19"/>
        <v>0</v>
      </c>
      <c r="BL181" s="18" t="s">
        <v>644</v>
      </c>
      <c r="BM181" s="181" t="s">
        <v>1060</v>
      </c>
    </row>
    <row r="182" spans="1:65" s="2" customFormat="1" ht="16.5" customHeight="1">
      <c r="A182" s="33"/>
      <c r="B182" s="169"/>
      <c r="C182" s="170" t="s">
        <v>603</v>
      </c>
      <c r="D182" s="170" t="s">
        <v>260</v>
      </c>
      <c r="E182" s="171" t="s">
        <v>2709</v>
      </c>
      <c r="F182" s="172" t="s">
        <v>2710</v>
      </c>
      <c r="G182" s="173" t="s">
        <v>435</v>
      </c>
      <c r="H182" s="174">
        <v>1</v>
      </c>
      <c r="I182" s="175"/>
      <c r="J182" s="174">
        <f t="shared" si="10"/>
        <v>0</v>
      </c>
      <c r="K182" s="176"/>
      <c r="L182" s="34"/>
      <c r="M182" s="177" t="s">
        <v>1</v>
      </c>
      <c r="N182" s="178" t="s">
        <v>40</v>
      </c>
      <c r="O182" s="59"/>
      <c r="P182" s="179">
        <f t="shared" si="11"/>
        <v>0</v>
      </c>
      <c r="Q182" s="179">
        <v>0</v>
      </c>
      <c r="R182" s="179">
        <f t="shared" si="12"/>
        <v>0</v>
      </c>
      <c r="S182" s="179">
        <v>0</v>
      </c>
      <c r="T182" s="180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1" t="s">
        <v>644</v>
      </c>
      <c r="AT182" s="181" t="s">
        <v>260</v>
      </c>
      <c r="AU182" s="181" t="s">
        <v>89</v>
      </c>
      <c r="AY182" s="18" t="s">
        <v>258</v>
      </c>
      <c r="BE182" s="182">
        <f t="shared" si="14"/>
        <v>0</v>
      </c>
      <c r="BF182" s="182">
        <f t="shared" si="15"/>
        <v>0</v>
      </c>
      <c r="BG182" s="182">
        <f t="shared" si="16"/>
        <v>0</v>
      </c>
      <c r="BH182" s="182">
        <f t="shared" si="17"/>
        <v>0</v>
      </c>
      <c r="BI182" s="182">
        <f t="shared" si="18"/>
        <v>0</v>
      </c>
      <c r="BJ182" s="18" t="s">
        <v>89</v>
      </c>
      <c r="BK182" s="183">
        <f t="shared" si="19"/>
        <v>0</v>
      </c>
      <c r="BL182" s="18" t="s">
        <v>644</v>
      </c>
      <c r="BM182" s="181" t="s">
        <v>1070</v>
      </c>
    </row>
    <row r="183" spans="1:65" s="2" customFormat="1" ht="16.5" customHeight="1">
      <c r="A183" s="33"/>
      <c r="B183" s="169"/>
      <c r="C183" s="208" t="s">
        <v>607</v>
      </c>
      <c r="D183" s="208" t="s">
        <v>394</v>
      </c>
      <c r="E183" s="209" t="s">
        <v>2711</v>
      </c>
      <c r="F183" s="210" t="s">
        <v>2712</v>
      </c>
      <c r="G183" s="211" t="s">
        <v>2702</v>
      </c>
      <c r="H183" s="212">
        <v>1</v>
      </c>
      <c r="I183" s="213"/>
      <c r="J183" s="212">
        <f t="shared" si="10"/>
        <v>0</v>
      </c>
      <c r="K183" s="214"/>
      <c r="L183" s="215"/>
      <c r="M183" s="216" t="s">
        <v>1</v>
      </c>
      <c r="N183" s="217" t="s">
        <v>40</v>
      </c>
      <c r="O183" s="59"/>
      <c r="P183" s="179">
        <f t="shared" si="11"/>
        <v>0</v>
      </c>
      <c r="Q183" s="179">
        <v>0</v>
      </c>
      <c r="R183" s="179">
        <f t="shared" si="12"/>
        <v>0</v>
      </c>
      <c r="S183" s="179">
        <v>0</v>
      </c>
      <c r="T183" s="180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1923</v>
      </c>
      <c r="AT183" s="181" t="s">
        <v>394</v>
      </c>
      <c r="AU183" s="181" t="s">
        <v>89</v>
      </c>
      <c r="AY183" s="18" t="s">
        <v>258</v>
      </c>
      <c r="BE183" s="182">
        <f t="shared" si="14"/>
        <v>0</v>
      </c>
      <c r="BF183" s="182">
        <f t="shared" si="15"/>
        <v>0</v>
      </c>
      <c r="BG183" s="182">
        <f t="shared" si="16"/>
        <v>0</v>
      </c>
      <c r="BH183" s="182">
        <f t="shared" si="17"/>
        <v>0</v>
      </c>
      <c r="BI183" s="182">
        <f t="shared" si="18"/>
        <v>0</v>
      </c>
      <c r="BJ183" s="18" t="s">
        <v>89</v>
      </c>
      <c r="BK183" s="183">
        <f t="shared" si="19"/>
        <v>0</v>
      </c>
      <c r="BL183" s="18" t="s">
        <v>644</v>
      </c>
      <c r="BM183" s="181" t="s">
        <v>1079</v>
      </c>
    </row>
    <row r="184" spans="1:65" s="2" customFormat="1" ht="24" customHeight="1">
      <c r="A184" s="33"/>
      <c r="B184" s="169"/>
      <c r="C184" s="170" t="s">
        <v>615</v>
      </c>
      <c r="D184" s="170" t="s">
        <v>260</v>
      </c>
      <c r="E184" s="171" t="s">
        <v>2713</v>
      </c>
      <c r="F184" s="172" t="s">
        <v>2714</v>
      </c>
      <c r="G184" s="173" t="s">
        <v>528</v>
      </c>
      <c r="H184" s="174">
        <v>45</v>
      </c>
      <c r="I184" s="175"/>
      <c r="J184" s="174">
        <f t="shared" si="10"/>
        <v>0</v>
      </c>
      <c r="K184" s="176"/>
      <c r="L184" s="34"/>
      <c r="M184" s="177" t="s">
        <v>1</v>
      </c>
      <c r="N184" s="178" t="s">
        <v>40</v>
      </c>
      <c r="O184" s="59"/>
      <c r="P184" s="179">
        <f t="shared" si="11"/>
        <v>0</v>
      </c>
      <c r="Q184" s="179">
        <v>0</v>
      </c>
      <c r="R184" s="179">
        <f t="shared" si="12"/>
        <v>0</v>
      </c>
      <c r="S184" s="179">
        <v>0</v>
      </c>
      <c r="T184" s="180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644</v>
      </c>
      <c r="AT184" s="181" t="s">
        <v>260</v>
      </c>
      <c r="AU184" s="181" t="s">
        <v>89</v>
      </c>
      <c r="AY184" s="18" t="s">
        <v>258</v>
      </c>
      <c r="BE184" s="182">
        <f t="shared" si="14"/>
        <v>0</v>
      </c>
      <c r="BF184" s="182">
        <f t="shared" si="15"/>
        <v>0</v>
      </c>
      <c r="BG184" s="182">
        <f t="shared" si="16"/>
        <v>0</v>
      </c>
      <c r="BH184" s="182">
        <f t="shared" si="17"/>
        <v>0</v>
      </c>
      <c r="BI184" s="182">
        <f t="shared" si="18"/>
        <v>0</v>
      </c>
      <c r="BJ184" s="18" t="s">
        <v>89</v>
      </c>
      <c r="BK184" s="183">
        <f t="shared" si="19"/>
        <v>0</v>
      </c>
      <c r="BL184" s="18" t="s">
        <v>644</v>
      </c>
      <c r="BM184" s="181" t="s">
        <v>1089</v>
      </c>
    </row>
    <row r="185" spans="1:65" s="2" customFormat="1" ht="16.5" customHeight="1">
      <c r="A185" s="33"/>
      <c r="B185" s="169"/>
      <c r="C185" s="208" t="s">
        <v>621</v>
      </c>
      <c r="D185" s="208" t="s">
        <v>394</v>
      </c>
      <c r="E185" s="209" t="s">
        <v>2715</v>
      </c>
      <c r="F185" s="210" t="s">
        <v>2716</v>
      </c>
      <c r="G185" s="211" t="s">
        <v>528</v>
      </c>
      <c r="H185" s="212">
        <v>21.667000000000002</v>
      </c>
      <c r="I185" s="213"/>
      <c r="J185" s="212">
        <f t="shared" si="10"/>
        <v>0</v>
      </c>
      <c r="K185" s="214"/>
      <c r="L185" s="215"/>
      <c r="M185" s="216" t="s">
        <v>1</v>
      </c>
      <c r="N185" s="217" t="s">
        <v>40</v>
      </c>
      <c r="O185" s="59"/>
      <c r="P185" s="179">
        <f t="shared" si="11"/>
        <v>0</v>
      </c>
      <c r="Q185" s="179">
        <v>0</v>
      </c>
      <c r="R185" s="179">
        <f t="shared" si="12"/>
        <v>0</v>
      </c>
      <c r="S185" s="179">
        <v>0</v>
      </c>
      <c r="T185" s="180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1" t="s">
        <v>1923</v>
      </c>
      <c r="AT185" s="181" t="s">
        <v>394</v>
      </c>
      <c r="AU185" s="181" t="s">
        <v>89</v>
      </c>
      <c r="AY185" s="18" t="s">
        <v>258</v>
      </c>
      <c r="BE185" s="182">
        <f t="shared" si="14"/>
        <v>0</v>
      </c>
      <c r="BF185" s="182">
        <f t="shared" si="15"/>
        <v>0</v>
      </c>
      <c r="BG185" s="182">
        <f t="shared" si="16"/>
        <v>0</v>
      </c>
      <c r="BH185" s="182">
        <f t="shared" si="17"/>
        <v>0</v>
      </c>
      <c r="BI185" s="182">
        <f t="shared" si="18"/>
        <v>0</v>
      </c>
      <c r="BJ185" s="18" t="s">
        <v>89</v>
      </c>
      <c r="BK185" s="183">
        <f t="shared" si="19"/>
        <v>0</v>
      </c>
      <c r="BL185" s="18" t="s">
        <v>644</v>
      </c>
      <c r="BM185" s="181" t="s">
        <v>1099</v>
      </c>
    </row>
    <row r="186" spans="1:65" s="2" customFormat="1" ht="16.5" customHeight="1">
      <c r="A186" s="33"/>
      <c r="B186" s="169"/>
      <c r="C186" s="208" t="s">
        <v>627</v>
      </c>
      <c r="D186" s="208" t="s">
        <v>394</v>
      </c>
      <c r="E186" s="209" t="s">
        <v>2717</v>
      </c>
      <c r="F186" s="210" t="s">
        <v>2718</v>
      </c>
      <c r="G186" s="211" t="s">
        <v>528</v>
      </c>
      <c r="H186" s="212">
        <v>56.667000000000002</v>
      </c>
      <c r="I186" s="213"/>
      <c r="J186" s="212">
        <f t="shared" si="10"/>
        <v>0</v>
      </c>
      <c r="K186" s="214"/>
      <c r="L186" s="215"/>
      <c r="M186" s="216" t="s">
        <v>1</v>
      </c>
      <c r="N186" s="217" t="s">
        <v>40</v>
      </c>
      <c r="O186" s="59"/>
      <c r="P186" s="179">
        <f t="shared" si="11"/>
        <v>0</v>
      </c>
      <c r="Q186" s="179">
        <v>0</v>
      </c>
      <c r="R186" s="179">
        <f t="shared" si="12"/>
        <v>0</v>
      </c>
      <c r="S186" s="179">
        <v>0</v>
      </c>
      <c r="T186" s="180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1923</v>
      </c>
      <c r="AT186" s="181" t="s">
        <v>394</v>
      </c>
      <c r="AU186" s="181" t="s">
        <v>89</v>
      </c>
      <c r="AY186" s="18" t="s">
        <v>258</v>
      </c>
      <c r="BE186" s="182">
        <f t="shared" si="14"/>
        <v>0</v>
      </c>
      <c r="BF186" s="182">
        <f t="shared" si="15"/>
        <v>0</v>
      </c>
      <c r="BG186" s="182">
        <f t="shared" si="16"/>
        <v>0</v>
      </c>
      <c r="BH186" s="182">
        <f t="shared" si="17"/>
        <v>0</v>
      </c>
      <c r="BI186" s="182">
        <f t="shared" si="18"/>
        <v>0</v>
      </c>
      <c r="BJ186" s="18" t="s">
        <v>89</v>
      </c>
      <c r="BK186" s="183">
        <f t="shared" si="19"/>
        <v>0</v>
      </c>
      <c r="BL186" s="18" t="s">
        <v>644</v>
      </c>
      <c r="BM186" s="181" t="s">
        <v>1109</v>
      </c>
    </row>
    <row r="187" spans="1:65" s="2" customFormat="1" ht="24" customHeight="1">
      <c r="A187" s="33"/>
      <c r="B187" s="169"/>
      <c r="C187" s="170" t="s">
        <v>631</v>
      </c>
      <c r="D187" s="170" t="s">
        <v>260</v>
      </c>
      <c r="E187" s="171" t="s">
        <v>2719</v>
      </c>
      <c r="F187" s="172" t="s">
        <v>2720</v>
      </c>
      <c r="G187" s="173" t="s">
        <v>435</v>
      </c>
      <c r="H187" s="174">
        <v>25</v>
      </c>
      <c r="I187" s="175"/>
      <c r="J187" s="174">
        <f t="shared" si="10"/>
        <v>0</v>
      </c>
      <c r="K187" s="176"/>
      <c r="L187" s="34"/>
      <c r="M187" s="177" t="s">
        <v>1</v>
      </c>
      <c r="N187" s="178" t="s">
        <v>40</v>
      </c>
      <c r="O187" s="59"/>
      <c r="P187" s="179">
        <f t="shared" si="11"/>
        <v>0</v>
      </c>
      <c r="Q187" s="179">
        <v>0</v>
      </c>
      <c r="R187" s="179">
        <f t="shared" si="12"/>
        <v>0</v>
      </c>
      <c r="S187" s="179">
        <v>0</v>
      </c>
      <c r="T187" s="180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1" t="s">
        <v>644</v>
      </c>
      <c r="AT187" s="181" t="s">
        <v>260</v>
      </c>
      <c r="AU187" s="181" t="s">
        <v>89</v>
      </c>
      <c r="AY187" s="18" t="s">
        <v>258</v>
      </c>
      <c r="BE187" s="182">
        <f t="shared" si="14"/>
        <v>0</v>
      </c>
      <c r="BF187" s="182">
        <f t="shared" si="15"/>
        <v>0</v>
      </c>
      <c r="BG187" s="182">
        <f t="shared" si="16"/>
        <v>0</v>
      </c>
      <c r="BH187" s="182">
        <f t="shared" si="17"/>
        <v>0</v>
      </c>
      <c r="BI187" s="182">
        <f t="shared" si="18"/>
        <v>0</v>
      </c>
      <c r="BJ187" s="18" t="s">
        <v>89</v>
      </c>
      <c r="BK187" s="183">
        <f t="shared" si="19"/>
        <v>0</v>
      </c>
      <c r="BL187" s="18" t="s">
        <v>644</v>
      </c>
      <c r="BM187" s="181" t="s">
        <v>1118</v>
      </c>
    </row>
    <row r="188" spans="1:65" s="2" customFormat="1" ht="16.5" customHeight="1">
      <c r="A188" s="33"/>
      <c r="B188" s="169"/>
      <c r="C188" s="170" t="s">
        <v>636</v>
      </c>
      <c r="D188" s="170" t="s">
        <v>260</v>
      </c>
      <c r="E188" s="171" t="s">
        <v>2721</v>
      </c>
      <c r="F188" s="172" t="s">
        <v>2722</v>
      </c>
      <c r="G188" s="173" t="s">
        <v>435</v>
      </c>
      <c r="H188" s="174">
        <v>14</v>
      </c>
      <c r="I188" s="175"/>
      <c r="J188" s="174">
        <f t="shared" si="10"/>
        <v>0</v>
      </c>
      <c r="K188" s="176"/>
      <c r="L188" s="34"/>
      <c r="M188" s="177" t="s">
        <v>1</v>
      </c>
      <c r="N188" s="178" t="s">
        <v>40</v>
      </c>
      <c r="O188" s="59"/>
      <c r="P188" s="179">
        <f t="shared" si="11"/>
        <v>0</v>
      </c>
      <c r="Q188" s="179">
        <v>0</v>
      </c>
      <c r="R188" s="179">
        <f t="shared" si="12"/>
        <v>0</v>
      </c>
      <c r="S188" s="179">
        <v>0</v>
      </c>
      <c r="T188" s="180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1" t="s">
        <v>644</v>
      </c>
      <c r="AT188" s="181" t="s">
        <v>260</v>
      </c>
      <c r="AU188" s="181" t="s">
        <v>89</v>
      </c>
      <c r="AY188" s="18" t="s">
        <v>258</v>
      </c>
      <c r="BE188" s="182">
        <f t="shared" si="14"/>
        <v>0</v>
      </c>
      <c r="BF188" s="182">
        <f t="shared" si="15"/>
        <v>0</v>
      </c>
      <c r="BG188" s="182">
        <f t="shared" si="16"/>
        <v>0</v>
      </c>
      <c r="BH188" s="182">
        <f t="shared" si="17"/>
        <v>0</v>
      </c>
      <c r="BI188" s="182">
        <f t="shared" si="18"/>
        <v>0</v>
      </c>
      <c r="BJ188" s="18" t="s">
        <v>89</v>
      </c>
      <c r="BK188" s="183">
        <f t="shared" si="19"/>
        <v>0</v>
      </c>
      <c r="BL188" s="18" t="s">
        <v>644</v>
      </c>
      <c r="BM188" s="181" t="s">
        <v>1126</v>
      </c>
    </row>
    <row r="189" spans="1:65" s="2" customFormat="1" ht="16.5" customHeight="1">
      <c r="A189" s="33"/>
      <c r="B189" s="169"/>
      <c r="C189" s="208" t="s">
        <v>644</v>
      </c>
      <c r="D189" s="208" t="s">
        <v>394</v>
      </c>
      <c r="E189" s="209" t="s">
        <v>2723</v>
      </c>
      <c r="F189" s="210" t="s">
        <v>2724</v>
      </c>
      <c r="G189" s="211" t="s">
        <v>435</v>
      </c>
      <c r="H189" s="212">
        <v>14</v>
      </c>
      <c r="I189" s="213"/>
      <c r="J189" s="212">
        <f t="shared" si="10"/>
        <v>0</v>
      </c>
      <c r="K189" s="214"/>
      <c r="L189" s="215"/>
      <c r="M189" s="216" t="s">
        <v>1</v>
      </c>
      <c r="N189" s="217" t="s">
        <v>40</v>
      </c>
      <c r="O189" s="59"/>
      <c r="P189" s="179">
        <f t="shared" si="11"/>
        <v>0</v>
      </c>
      <c r="Q189" s="179">
        <v>0</v>
      </c>
      <c r="R189" s="179">
        <f t="shared" si="12"/>
        <v>0</v>
      </c>
      <c r="S189" s="179">
        <v>0</v>
      </c>
      <c r="T189" s="180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1923</v>
      </c>
      <c r="AT189" s="181" t="s">
        <v>394</v>
      </c>
      <c r="AU189" s="181" t="s">
        <v>89</v>
      </c>
      <c r="AY189" s="18" t="s">
        <v>258</v>
      </c>
      <c r="BE189" s="182">
        <f t="shared" si="14"/>
        <v>0</v>
      </c>
      <c r="BF189" s="182">
        <f t="shared" si="15"/>
        <v>0</v>
      </c>
      <c r="BG189" s="182">
        <f t="shared" si="16"/>
        <v>0</v>
      </c>
      <c r="BH189" s="182">
        <f t="shared" si="17"/>
        <v>0</v>
      </c>
      <c r="BI189" s="182">
        <f t="shared" si="18"/>
        <v>0</v>
      </c>
      <c r="BJ189" s="18" t="s">
        <v>89</v>
      </c>
      <c r="BK189" s="183">
        <f t="shared" si="19"/>
        <v>0</v>
      </c>
      <c r="BL189" s="18" t="s">
        <v>644</v>
      </c>
      <c r="BM189" s="181" t="s">
        <v>1136</v>
      </c>
    </row>
    <row r="190" spans="1:65" s="2" customFormat="1" ht="16.5" customHeight="1">
      <c r="A190" s="33"/>
      <c r="B190" s="169"/>
      <c r="C190" s="170" t="s">
        <v>649</v>
      </c>
      <c r="D190" s="170" t="s">
        <v>260</v>
      </c>
      <c r="E190" s="171" t="s">
        <v>2725</v>
      </c>
      <c r="F190" s="172" t="s">
        <v>2726</v>
      </c>
      <c r="G190" s="173" t="s">
        <v>528</v>
      </c>
      <c r="H190" s="174">
        <v>70</v>
      </c>
      <c r="I190" s="175"/>
      <c r="J190" s="174">
        <f t="shared" ref="J190:J221" si="20">ROUND(I190*H190,3)</f>
        <v>0</v>
      </c>
      <c r="K190" s="176"/>
      <c r="L190" s="34"/>
      <c r="M190" s="177" t="s">
        <v>1</v>
      </c>
      <c r="N190" s="178" t="s">
        <v>40</v>
      </c>
      <c r="O190" s="59"/>
      <c r="P190" s="179">
        <f t="shared" ref="P190:P221" si="21">O190*H190</f>
        <v>0</v>
      </c>
      <c r="Q190" s="179">
        <v>0</v>
      </c>
      <c r="R190" s="179">
        <f t="shared" ref="R190:R221" si="22">Q190*H190</f>
        <v>0</v>
      </c>
      <c r="S190" s="179">
        <v>0</v>
      </c>
      <c r="T190" s="180">
        <f t="shared" ref="T190:T221" si="2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644</v>
      </c>
      <c r="AT190" s="181" t="s">
        <v>260</v>
      </c>
      <c r="AU190" s="181" t="s">
        <v>89</v>
      </c>
      <c r="AY190" s="18" t="s">
        <v>258</v>
      </c>
      <c r="BE190" s="182">
        <f t="shared" ref="BE190:BE208" si="24">IF(N190="základná",J190,0)</f>
        <v>0</v>
      </c>
      <c r="BF190" s="182">
        <f t="shared" ref="BF190:BF208" si="25">IF(N190="znížená",J190,0)</f>
        <v>0</v>
      </c>
      <c r="BG190" s="182">
        <f t="shared" ref="BG190:BG208" si="26">IF(N190="zákl. prenesená",J190,0)</f>
        <v>0</v>
      </c>
      <c r="BH190" s="182">
        <f t="shared" ref="BH190:BH208" si="27">IF(N190="zníž. prenesená",J190,0)</f>
        <v>0</v>
      </c>
      <c r="BI190" s="182">
        <f t="shared" ref="BI190:BI208" si="28">IF(N190="nulová",J190,0)</f>
        <v>0</v>
      </c>
      <c r="BJ190" s="18" t="s">
        <v>89</v>
      </c>
      <c r="BK190" s="183">
        <f t="shared" ref="BK190:BK208" si="29">ROUND(I190*H190,3)</f>
        <v>0</v>
      </c>
      <c r="BL190" s="18" t="s">
        <v>644</v>
      </c>
      <c r="BM190" s="181" t="s">
        <v>1145</v>
      </c>
    </row>
    <row r="191" spans="1:65" s="2" customFormat="1" ht="16.5" customHeight="1">
      <c r="A191" s="33"/>
      <c r="B191" s="169"/>
      <c r="C191" s="208" t="s">
        <v>656</v>
      </c>
      <c r="D191" s="208" t="s">
        <v>394</v>
      </c>
      <c r="E191" s="209" t="s">
        <v>2727</v>
      </c>
      <c r="F191" s="210" t="s">
        <v>2728</v>
      </c>
      <c r="G191" s="211" t="s">
        <v>528</v>
      </c>
      <c r="H191" s="212">
        <v>73.5</v>
      </c>
      <c r="I191" s="213"/>
      <c r="J191" s="212">
        <f t="shared" si="20"/>
        <v>0</v>
      </c>
      <c r="K191" s="214"/>
      <c r="L191" s="215"/>
      <c r="M191" s="216" t="s">
        <v>1</v>
      </c>
      <c r="N191" s="217" t="s">
        <v>40</v>
      </c>
      <c r="O191" s="59"/>
      <c r="P191" s="179">
        <f t="shared" si="21"/>
        <v>0</v>
      </c>
      <c r="Q191" s="179">
        <v>0</v>
      </c>
      <c r="R191" s="179">
        <f t="shared" si="22"/>
        <v>0</v>
      </c>
      <c r="S191" s="179">
        <v>0</v>
      </c>
      <c r="T191" s="180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1" t="s">
        <v>1923</v>
      </c>
      <c r="AT191" s="181" t="s">
        <v>394</v>
      </c>
      <c r="AU191" s="181" t="s">
        <v>89</v>
      </c>
      <c r="AY191" s="18" t="s">
        <v>258</v>
      </c>
      <c r="BE191" s="182">
        <f t="shared" si="24"/>
        <v>0</v>
      </c>
      <c r="BF191" s="182">
        <f t="shared" si="25"/>
        <v>0</v>
      </c>
      <c r="BG191" s="182">
        <f t="shared" si="26"/>
        <v>0</v>
      </c>
      <c r="BH191" s="182">
        <f t="shared" si="27"/>
        <v>0</v>
      </c>
      <c r="BI191" s="182">
        <f t="shared" si="28"/>
        <v>0</v>
      </c>
      <c r="BJ191" s="18" t="s">
        <v>89</v>
      </c>
      <c r="BK191" s="183">
        <f t="shared" si="29"/>
        <v>0</v>
      </c>
      <c r="BL191" s="18" t="s">
        <v>644</v>
      </c>
      <c r="BM191" s="181" t="s">
        <v>1153</v>
      </c>
    </row>
    <row r="192" spans="1:65" s="2" customFormat="1" ht="16.5" customHeight="1">
      <c r="A192" s="33"/>
      <c r="B192" s="169"/>
      <c r="C192" s="170" t="s">
        <v>660</v>
      </c>
      <c r="D192" s="170" t="s">
        <v>260</v>
      </c>
      <c r="E192" s="171" t="s">
        <v>2729</v>
      </c>
      <c r="F192" s="172" t="s">
        <v>2730</v>
      </c>
      <c r="G192" s="173" t="s">
        <v>528</v>
      </c>
      <c r="H192" s="174">
        <v>315</v>
      </c>
      <c r="I192" s="175"/>
      <c r="J192" s="174">
        <f t="shared" si="20"/>
        <v>0</v>
      </c>
      <c r="K192" s="176"/>
      <c r="L192" s="34"/>
      <c r="M192" s="177" t="s">
        <v>1</v>
      </c>
      <c r="N192" s="178" t="s">
        <v>40</v>
      </c>
      <c r="O192" s="59"/>
      <c r="P192" s="179">
        <f t="shared" si="21"/>
        <v>0</v>
      </c>
      <c r="Q192" s="179">
        <v>0</v>
      </c>
      <c r="R192" s="179">
        <f t="shared" si="22"/>
        <v>0</v>
      </c>
      <c r="S192" s="179">
        <v>0</v>
      </c>
      <c r="T192" s="180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644</v>
      </c>
      <c r="AT192" s="181" t="s">
        <v>260</v>
      </c>
      <c r="AU192" s="181" t="s">
        <v>89</v>
      </c>
      <c r="AY192" s="18" t="s">
        <v>258</v>
      </c>
      <c r="BE192" s="182">
        <f t="shared" si="24"/>
        <v>0</v>
      </c>
      <c r="BF192" s="182">
        <f t="shared" si="25"/>
        <v>0</v>
      </c>
      <c r="BG192" s="182">
        <f t="shared" si="26"/>
        <v>0</v>
      </c>
      <c r="BH192" s="182">
        <f t="shared" si="27"/>
        <v>0</v>
      </c>
      <c r="BI192" s="182">
        <f t="shared" si="28"/>
        <v>0</v>
      </c>
      <c r="BJ192" s="18" t="s">
        <v>89</v>
      </c>
      <c r="BK192" s="183">
        <f t="shared" si="29"/>
        <v>0</v>
      </c>
      <c r="BL192" s="18" t="s">
        <v>644</v>
      </c>
      <c r="BM192" s="181" t="s">
        <v>1163</v>
      </c>
    </row>
    <row r="193" spans="1:65" s="2" customFormat="1" ht="16.5" customHeight="1">
      <c r="A193" s="33"/>
      <c r="B193" s="169"/>
      <c r="C193" s="208" t="s">
        <v>666</v>
      </c>
      <c r="D193" s="208" t="s">
        <v>394</v>
      </c>
      <c r="E193" s="209" t="s">
        <v>2731</v>
      </c>
      <c r="F193" s="210" t="s">
        <v>2732</v>
      </c>
      <c r="G193" s="211" t="s">
        <v>528</v>
      </c>
      <c r="H193" s="212">
        <v>330.75</v>
      </c>
      <c r="I193" s="213"/>
      <c r="J193" s="212">
        <f t="shared" si="20"/>
        <v>0</v>
      </c>
      <c r="K193" s="214"/>
      <c r="L193" s="215"/>
      <c r="M193" s="216" t="s">
        <v>1</v>
      </c>
      <c r="N193" s="217" t="s">
        <v>40</v>
      </c>
      <c r="O193" s="59"/>
      <c r="P193" s="179">
        <f t="shared" si="21"/>
        <v>0</v>
      </c>
      <c r="Q193" s="179">
        <v>0</v>
      </c>
      <c r="R193" s="179">
        <f t="shared" si="22"/>
        <v>0</v>
      </c>
      <c r="S193" s="179">
        <v>0</v>
      </c>
      <c r="T193" s="180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1923</v>
      </c>
      <c r="AT193" s="181" t="s">
        <v>394</v>
      </c>
      <c r="AU193" s="181" t="s">
        <v>89</v>
      </c>
      <c r="AY193" s="18" t="s">
        <v>258</v>
      </c>
      <c r="BE193" s="182">
        <f t="shared" si="24"/>
        <v>0</v>
      </c>
      <c r="BF193" s="182">
        <f t="shared" si="25"/>
        <v>0</v>
      </c>
      <c r="BG193" s="182">
        <f t="shared" si="26"/>
        <v>0</v>
      </c>
      <c r="BH193" s="182">
        <f t="shared" si="27"/>
        <v>0</v>
      </c>
      <c r="BI193" s="182">
        <f t="shared" si="28"/>
        <v>0</v>
      </c>
      <c r="BJ193" s="18" t="s">
        <v>89</v>
      </c>
      <c r="BK193" s="183">
        <f t="shared" si="29"/>
        <v>0</v>
      </c>
      <c r="BL193" s="18" t="s">
        <v>644</v>
      </c>
      <c r="BM193" s="181" t="s">
        <v>1172</v>
      </c>
    </row>
    <row r="194" spans="1:65" s="2" customFormat="1" ht="16.5" customHeight="1">
      <c r="A194" s="33"/>
      <c r="B194" s="169"/>
      <c r="C194" s="170" t="s">
        <v>671</v>
      </c>
      <c r="D194" s="170" t="s">
        <v>260</v>
      </c>
      <c r="E194" s="171" t="s">
        <v>2733</v>
      </c>
      <c r="F194" s="172" t="s">
        <v>2734</v>
      </c>
      <c r="G194" s="173" t="s">
        <v>528</v>
      </c>
      <c r="H194" s="174">
        <v>420</v>
      </c>
      <c r="I194" s="175"/>
      <c r="J194" s="174">
        <f t="shared" si="20"/>
        <v>0</v>
      </c>
      <c r="K194" s="176"/>
      <c r="L194" s="34"/>
      <c r="M194" s="177" t="s">
        <v>1</v>
      </c>
      <c r="N194" s="178" t="s">
        <v>40</v>
      </c>
      <c r="O194" s="59"/>
      <c r="P194" s="179">
        <f t="shared" si="21"/>
        <v>0</v>
      </c>
      <c r="Q194" s="179">
        <v>0</v>
      </c>
      <c r="R194" s="179">
        <f t="shared" si="22"/>
        <v>0</v>
      </c>
      <c r="S194" s="179">
        <v>0</v>
      </c>
      <c r="T194" s="180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644</v>
      </c>
      <c r="AT194" s="181" t="s">
        <v>260</v>
      </c>
      <c r="AU194" s="181" t="s">
        <v>89</v>
      </c>
      <c r="AY194" s="18" t="s">
        <v>258</v>
      </c>
      <c r="BE194" s="182">
        <f t="shared" si="24"/>
        <v>0</v>
      </c>
      <c r="BF194" s="182">
        <f t="shared" si="25"/>
        <v>0</v>
      </c>
      <c r="BG194" s="182">
        <f t="shared" si="26"/>
        <v>0</v>
      </c>
      <c r="BH194" s="182">
        <f t="shared" si="27"/>
        <v>0</v>
      </c>
      <c r="BI194" s="182">
        <f t="shared" si="28"/>
        <v>0</v>
      </c>
      <c r="BJ194" s="18" t="s">
        <v>89</v>
      </c>
      <c r="BK194" s="183">
        <f t="shared" si="29"/>
        <v>0</v>
      </c>
      <c r="BL194" s="18" t="s">
        <v>644</v>
      </c>
      <c r="BM194" s="181" t="s">
        <v>1188</v>
      </c>
    </row>
    <row r="195" spans="1:65" s="2" customFormat="1" ht="16.5" customHeight="1">
      <c r="A195" s="33"/>
      <c r="B195" s="169"/>
      <c r="C195" s="208" t="s">
        <v>675</v>
      </c>
      <c r="D195" s="208" t="s">
        <v>394</v>
      </c>
      <c r="E195" s="209" t="s">
        <v>2735</v>
      </c>
      <c r="F195" s="210" t="s">
        <v>2736</v>
      </c>
      <c r="G195" s="211" t="s">
        <v>528</v>
      </c>
      <c r="H195" s="212">
        <v>441</v>
      </c>
      <c r="I195" s="213"/>
      <c r="J195" s="212">
        <f t="shared" si="20"/>
        <v>0</v>
      </c>
      <c r="K195" s="214"/>
      <c r="L195" s="215"/>
      <c r="M195" s="216" t="s">
        <v>1</v>
      </c>
      <c r="N195" s="217" t="s">
        <v>40</v>
      </c>
      <c r="O195" s="59"/>
      <c r="P195" s="179">
        <f t="shared" si="21"/>
        <v>0</v>
      </c>
      <c r="Q195" s="179">
        <v>0</v>
      </c>
      <c r="R195" s="179">
        <f t="shared" si="22"/>
        <v>0</v>
      </c>
      <c r="S195" s="179">
        <v>0</v>
      </c>
      <c r="T195" s="180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1923</v>
      </c>
      <c r="AT195" s="181" t="s">
        <v>394</v>
      </c>
      <c r="AU195" s="181" t="s">
        <v>89</v>
      </c>
      <c r="AY195" s="18" t="s">
        <v>258</v>
      </c>
      <c r="BE195" s="182">
        <f t="shared" si="24"/>
        <v>0</v>
      </c>
      <c r="BF195" s="182">
        <f t="shared" si="25"/>
        <v>0</v>
      </c>
      <c r="BG195" s="182">
        <f t="shared" si="26"/>
        <v>0</v>
      </c>
      <c r="BH195" s="182">
        <f t="shared" si="27"/>
        <v>0</v>
      </c>
      <c r="BI195" s="182">
        <f t="shared" si="28"/>
        <v>0</v>
      </c>
      <c r="BJ195" s="18" t="s">
        <v>89</v>
      </c>
      <c r="BK195" s="183">
        <f t="shared" si="29"/>
        <v>0</v>
      </c>
      <c r="BL195" s="18" t="s">
        <v>644</v>
      </c>
      <c r="BM195" s="181" t="s">
        <v>1203</v>
      </c>
    </row>
    <row r="196" spans="1:65" s="2" customFormat="1" ht="16.5" customHeight="1">
      <c r="A196" s="33"/>
      <c r="B196" s="169"/>
      <c r="C196" s="170" t="s">
        <v>683</v>
      </c>
      <c r="D196" s="170" t="s">
        <v>260</v>
      </c>
      <c r="E196" s="171" t="s">
        <v>2737</v>
      </c>
      <c r="F196" s="172" t="s">
        <v>2738</v>
      </c>
      <c r="G196" s="173" t="s">
        <v>528</v>
      </c>
      <c r="H196" s="174">
        <v>150</v>
      </c>
      <c r="I196" s="175"/>
      <c r="J196" s="174">
        <f t="shared" si="20"/>
        <v>0</v>
      </c>
      <c r="K196" s="176"/>
      <c r="L196" s="34"/>
      <c r="M196" s="177" t="s">
        <v>1</v>
      </c>
      <c r="N196" s="178" t="s">
        <v>40</v>
      </c>
      <c r="O196" s="59"/>
      <c r="P196" s="179">
        <f t="shared" si="21"/>
        <v>0</v>
      </c>
      <c r="Q196" s="179">
        <v>0</v>
      </c>
      <c r="R196" s="179">
        <f t="shared" si="22"/>
        <v>0</v>
      </c>
      <c r="S196" s="179">
        <v>0</v>
      </c>
      <c r="T196" s="180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1" t="s">
        <v>644</v>
      </c>
      <c r="AT196" s="181" t="s">
        <v>260</v>
      </c>
      <c r="AU196" s="181" t="s">
        <v>89</v>
      </c>
      <c r="AY196" s="18" t="s">
        <v>258</v>
      </c>
      <c r="BE196" s="182">
        <f t="shared" si="24"/>
        <v>0</v>
      </c>
      <c r="BF196" s="182">
        <f t="shared" si="25"/>
        <v>0</v>
      </c>
      <c r="BG196" s="182">
        <f t="shared" si="26"/>
        <v>0</v>
      </c>
      <c r="BH196" s="182">
        <f t="shared" si="27"/>
        <v>0</v>
      </c>
      <c r="BI196" s="182">
        <f t="shared" si="28"/>
        <v>0</v>
      </c>
      <c r="BJ196" s="18" t="s">
        <v>89</v>
      </c>
      <c r="BK196" s="183">
        <f t="shared" si="29"/>
        <v>0</v>
      </c>
      <c r="BL196" s="18" t="s">
        <v>644</v>
      </c>
      <c r="BM196" s="181" t="s">
        <v>1220</v>
      </c>
    </row>
    <row r="197" spans="1:65" s="2" customFormat="1" ht="16.5" customHeight="1">
      <c r="A197" s="33"/>
      <c r="B197" s="169"/>
      <c r="C197" s="208" t="s">
        <v>689</v>
      </c>
      <c r="D197" s="208" t="s">
        <v>394</v>
      </c>
      <c r="E197" s="209" t="s">
        <v>2739</v>
      </c>
      <c r="F197" s="210" t="s">
        <v>2740</v>
      </c>
      <c r="G197" s="211" t="s">
        <v>528</v>
      </c>
      <c r="H197" s="212">
        <v>157.5</v>
      </c>
      <c r="I197" s="213"/>
      <c r="J197" s="212">
        <f t="shared" si="20"/>
        <v>0</v>
      </c>
      <c r="K197" s="214"/>
      <c r="L197" s="215"/>
      <c r="M197" s="216" t="s">
        <v>1</v>
      </c>
      <c r="N197" s="217" t="s">
        <v>40</v>
      </c>
      <c r="O197" s="59"/>
      <c r="P197" s="179">
        <f t="shared" si="21"/>
        <v>0</v>
      </c>
      <c r="Q197" s="179">
        <v>0</v>
      </c>
      <c r="R197" s="179">
        <f t="shared" si="22"/>
        <v>0</v>
      </c>
      <c r="S197" s="179">
        <v>0</v>
      </c>
      <c r="T197" s="180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1" t="s">
        <v>1923</v>
      </c>
      <c r="AT197" s="181" t="s">
        <v>394</v>
      </c>
      <c r="AU197" s="181" t="s">
        <v>89</v>
      </c>
      <c r="AY197" s="18" t="s">
        <v>258</v>
      </c>
      <c r="BE197" s="182">
        <f t="shared" si="24"/>
        <v>0</v>
      </c>
      <c r="BF197" s="182">
        <f t="shared" si="25"/>
        <v>0</v>
      </c>
      <c r="BG197" s="182">
        <f t="shared" si="26"/>
        <v>0</v>
      </c>
      <c r="BH197" s="182">
        <f t="shared" si="27"/>
        <v>0</v>
      </c>
      <c r="BI197" s="182">
        <f t="shared" si="28"/>
        <v>0</v>
      </c>
      <c r="BJ197" s="18" t="s">
        <v>89</v>
      </c>
      <c r="BK197" s="183">
        <f t="shared" si="29"/>
        <v>0</v>
      </c>
      <c r="BL197" s="18" t="s">
        <v>644</v>
      </c>
      <c r="BM197" s="181" t="s">
        <v>1241</v>
      </c>
    </row>
    <row r="198" spans="1:65" s="2" customFormat="1" ht="16.5" customHeight="1">
      <c r="A198" s="33"/>
      <c r="B198" s="169"/>
      <c r="C198" s="170" t="s">
        <v>693</v>
      </c>
      <c r="D198" s="170" t="s">
        <v>260</v>
      </c>
      <c r="E198" s="171" t="s">
        <v>2741</v>
      </c>
      <c r="F198" s="172" t="s">
        <v>2742</v>
      </c>
      <c r="G198" s="173" t="s">
        <v>528</v>
      </c>
      <c r="H198" s="174">
        <v>55</v>
      </c>
      <c r="I198" s="175"/>
      <c r="J198" s="174">
        <f t="shared" si="20"/>
        <v>0</v>
      </c>
      <c r="K198" s="176"/>
      <c r="L198" s="34"/>
      <c r="M198" s="177" t="s">
        <v>1</v>
      </c>
      <c r="N198" s="178" t="s">
        <v>40</v>
      </c>
      <c r="O198" s="59"/>
      <c r="P198" s="179">
        <f t="shared" si="21"/>
        <v>0</v>
      </c>
      <c r="Q198" s="179">
        <v>0</v>
      </c>
      <c r="R198" s="179">
        <f t="shared" si="22"/>
        <v>0</v>
      </c>
      <c r="S198" s="179">
        <v>0</v>
      </c>
      <c r="T198" s="180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1" t="s">
        <v>644</v>
      </c>
      <c r="AT198" s="181" t="s">
        <v>260</v>
      </c>
      <c r="AU198" s="181" t="s">
        <v>89</v>
      </c>
      <c r="AY198" s="18" t="s">
        <v>258</v>
      </c>
      <c r="BE198" s="182">
        <f t="shared" si="24"/>
        <v>0</v>
      </c>
      <c r="BF198" s="182">
        <f t="shared" si="25"/>
        <v>0</v>
      </c>
      <c r="BG198" s="182">
        <f t="shared" si="26"/>
        <v>0</v>
      </c>
      <c r="BH198" s="182">
        <f t="shared" si="27"/>
        <v>0</v>
      </c>
      <c r="BI198" s="182">
        <f t="shared" si="28"/>
        <v>0</v>
      </c>
      <c r="BJ198" s="18" t="s">
        <v>89</v>
      </c>
      <c r="BK198" s="183">
        <f t="shared" si="29"/>
        <v>0</v>
      </c>
      <c r="BL198" s="18" t="s">
        <v>644</v>
      </c>
      <c r="BM198" s="181" t="s">
        <v>1272</v>
      </c>
    </row>
    <row r="199" spans="1:65" s="2" customFormat="1" ht="16.5" customHeight="1">
      <c r="A199" s="33"/>
      <c r="B199" s="169"/>
      <c r="C199" s="208" t="s">
        <v>697</v>
      </c>
      <c r="D199" s="208" t="s">
        <v>394</v>
      </c>
      <c r="E199" s="209" t="s">
        <v>2743</v>
      </c>
      <c r="F199" s="210" t="s">
        <v>2744</v>
      </c>
      <c r="G199" s="211" t="s">
        <v>528</v>
      </c>
      <c r="H199" s="212">
        <v>57.75</v>
      </c>
      <c r="I199" s="213"/>
      <c r="J199" s="212">
        <f t="shared" si="20"/>
        <v>0</v>
      </c>
      <c r="K199" s="214"/>
      <c r="L199" s="215"/>
      <c r="M199" s="216" t="s">
        <v>1</v>
      </c>
      <c r="N199" s="217" t="s">
        <v>40</v>
      </c>
      <c r="O199" s="59"/>
      <c r="P199" s="179">
        <f t="shared" si="21"/>
        <v>0</v>
      </c>
      <c r="Q199" s="179">
        <v>0</v>
      </c>
      <c r="R199" s="179">
        <f t="shared" si="22"/>
        <v>0</v>
      </c>
      <c r="S199" s="179">
        <v>0</v>
      </c>
      <c r="T199" s="180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1" t="s">
        <v>1923</v>
      </c>
      <c r="AT199" s="181" t="s">
        <v>394</v>
      </c>
      <c r="AU199" s="181" t="s">
        <v>89</v>
      </c>
      <c r="AY199" s="18" t="s">
        <v>258</v>
      </c>
      <c r="BE199" s="182">
        <f t="shared" si="24"/>
        <v>0</v>
      </c>
      <c r="BF199" s="182">
        <f t="shared" si="25"/>
        <v>0</v>
      </c>
      <c r="BG199" s="182">
        <f t="shared" si="26"/>
        <v>0</v>
      </c>
      <c r="BH199" s="182">
        <f t="shared" si="27"/>
        <v>0</v>
      </c>
      <c r="BI199" s="182">
        <f t="shared" si="28"/>
        <v>0</v>
      </c>
      <c r="BJ199" s="18" t="s">
        <v>89</v>
      </c>
      <c r="BK199" s="183">
        <f t="shared" si="29"/>
        <v>0</v>
      </c>
      <c r="BL199" s="18" t="s">
        <v>644</v>
      </c>
      <c r="BM199" s="181" t="s">
        <v>1303</v>
      </c>
    </row>
    <row r="200" spans="1:65" s="2" customFormat="1" ht="24" customHeight="1">
      <c r="A200" s="33"/>
      <c r="B200" s="169"/>
      <c r="C200" s="170" t="s">
        <v>706</v>
      </c>
      <c r="D200" s="170" t="s">
        <v>260</v>
      </c>
      <c r="E200" s="171" t="s">
        <v>2745</v>
      </c>
      <c r="F200" s="172" t="s">
        <v>2746</v>
      </c>
      <c r="G200" s="173" t="s">
        <v>528</v>
      </c>
      <c r="H200" s="174">
        <v>75</v>
      </c>
      <c r="I200" s="175"/>
      <c r="J200" s="174">
        <f t="shared" si="20"/>
        <v>0</v>
      </c>
      <c r="K200" s="176"/>
      <c r="L200" s="34"/>
      <c r="M200" s="177" t="s">
        <v>1</v>
      </c>
      <c r="N200" s="178" t="s">
        <v>40</v>
      </c>
      <c r="O200" s="59"/>
      <c r="P200" s="179">
        <f t="shared" si="21"/>
        <v>0</v>
      </c>
      <c r="Q200" s="179">
        <v>0</v>
      </c>
      <c r="R200" s="179">
        <f t="shared" si="22"/>
        <v>0</v>
      </c>
      <c r="S200" s="179">
        <v>0</v>
      </c>
      <c r="T200" s="180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1" t="s">
        <v>644</v>
      </c>
      <c r="AT200" s="181" t="s">
        <v>260</v>
      </c>
      <c r="AU200" s="181" t="s">
        <v>89</v>
      </c>
      <c r="AY200" s="18" t="s">
        <v>258</v>
      </c>
      <c r="BE200" s="182">
        <f t="shared" si="24"/>
        <v>0</v>
      </c>
      <c r="BF200" s="182">
        <f t="shared" si="25"/>
        <v>0</v>
      </c>
      <c r="BG200" s="182">
        <f t="shared" si="26"/>
        <v>0</v>
      </c>
      <c r="BH200" s="182">
        <f t="shared" si="27"/>
        <v>0</v>
      </c>
      <c r="BI200" s="182">
        <f t="shared" si="28"/>
        <v>0</v>
      </c>
      <c r="BJ200" s="18" t="s">
        <v>89</v>
      </c>
      <c r="BK200" s="183">
        <f t="shared" si="29"/>
        <v>0</v>
      </c>
      <c r="BL200" s="18" t="s">
        <v>644</v>
      </c>
      <c r="BM200" s="181" t="s">
        <v>1324</v>
      </c>
    </row>
    <row r="201" spans="1:65" s="2" customFormat="1" ht="16.5" customHeight="1">
      <c r="A201" s="33"/>
      <c r="B201" s="169"/>
      <c r="C201" s="208" t="s">
        <v>745</v>
      </c>
      <c r="D201" s="208" t="s">
        <v>394</v>
      </c>
      <c r="E201" s="209" t="s">
        <v>2747</v>
      </c>
      <c r="F201" s="210" t="s">
        <v>2748</v>
      </c>
      <c r="G201" s="211" t="s">
        <v>528</v>
      </c>
      <c r="H201" s="212">
        <v>75</v>
      </c>
      <c r="I201" s="213"/>
      <c r="J201" s="212">
        <f t="shared" si="20"/>
        <v>0</v>
      </c>
      <c r="K201" s="214"/>
      <c r="L201" s="215"/>
      <c r="M201" s="216" t="s">
        <v>1</v>
      </c>
      <c r="N201" s="217" t="s">
        <v>40</v>
      </c>
      <c r="O201" s="59"/>
      <c r="P201" s="179">
        <f t="shared" si="21"/>
        <v>0</v>
      </c>
      <c r="Q201" s="179">
        <v>0</v>
      </c>
      <c r="R201" s="179">
        <f t="shared" si="22"/>
        <v>0</v>
      </c>
      <c r="S201" s="179">
        <v>0</v>
      </c>
      <c r="T201" s="180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1" t="s">
        <v>1923</v>
      </c>
      <c r="AT201" s="181" t="s">
        <v>394</v>
      </c>
      <c r="AU201" s="181" t="s">
        <v>89</v>
      </c>
      <c r="AY201" s="18" t="s">
        <v>258</v>
      </c>
      <c r="BE201" s="182">
        <f t="shared" si="24"/>
        <v>0</v>
      </c>
      <c r="BF201" s="182">
        <f t="shared" si="25"/>
        <v>0</v>
      </c>
      <c r="BG201" s="182">
        <f t="shared" si="26"/>
        <v>0</v>
      </c>
      <c r="BH201" s="182">
        <f t="shared" si="27"/>
        <v>0</v>
      </c>
      <c r="BI201" s="182">
        <f t="shared" si="28"/>
        <v>0</v>
      </c>
      <c r="BJ201" s="18" t="s">
        <v>89</v>
      </c>
      <c r="BK201" s="183">
        <f t="shared" si="29"/>
        <v>0</v>
      </c>
      <c r="BL201" s="18" t="s">
        <v>644</v>
      </c>
      <c r="BM201" s="181" t="s">
        <v>1336</v>
      </c>
    </row>
    <row r="202" spans="1:65" s="2" customFormat="1" ht="24" customHeight="1">
      <c r="A202" s="33"/>
      <c r="B202" s="169"/>
      <c r="C202" s="170" t="s">
        <v>749</v>
      </c>
      <c r="D202" s="170" t="s">
        <v>260</v>
      </c>
      <c r="E202" s="171" t="s">
        <v>2749</v>
      </c>
      <c r="F202" s="172" t="s">
        <v>2750</v>
      </c>
      <c r="G202" s="173" t="s">
        <v>528</v>
      </c>
      <c r="H202" s="174">
        <v>120</v>
      </c>
      <c r="I202" s="175"/>
      <c r="J202" s="174">
        <f t="shared" si="20"/>
        <v>0</v>
      </c>
      <c r="K202" s="176"/>
      <c r="L202" s="34"/>
      <c r="M202" s="177" t="s">
        <v>1</v>
      </c>
      <c r="N202" s="178" t="s">
        <v>40</v>
      </c>
      <c r="O202" s="59"/>
      <c r="P202" s="179">
        <f t="shared" si="21"/>
        <v>0</v>
      </c>
      <c r="Q202" s="179">
        <v>0</v>
      </c>
      <c r="R202" s="179">
        <f t="shared" si="22"/>
        <v>0</v>
      </c>
      <c r="S202" s="179">
        <v>0</v>
      </c>
      <c r="T202" s="180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1" t="s">
        <v>644</v>
      </c>
      <c r="AT202" s="181" t="s">
        <v>260</v>
      </c>
      <c r="AU202" s="181" t="s">
        <v>89</v>
      </c>
      <c r="AY202" s="18" t="s">
        <v>258</v>
      </c>
      <c r="BE202" s="182">
        <f t="shared" si="24"/>
        <v>0</v>
      </c>
      <c r="BF202" s="182">
        <f t="shared" si="25"/>
        <v>0</v>
      </c>
      <c r="BG202" s="182">
        <f t="shared" si="26"/>
        <v>0</v>
      </c>
      <c r="BH202" s="182">
        <f t="shared" si="27"/>
        <v>0</v>
      </c>
      <c r="BI202" s="182">
        <f t="shared" si="28"/>
        <v>0</v>
      </c>
      <c r="BJ202" s="18" t="s">
        <v>89</v>
      </c>
      <c r="BK202" s="183">
        <f t="shared" si="29"/>
        <v>0</v>
      </c>
      <c r="BL202" s="18" t="s">
        <v>644</v>
      </c>
      <c r="BM202" s="181" t="s">
        <v>1350</v>
      </c>
    </row>
    <row r="203" spans="1:65" s="2" customFormat="1" ht="16.5" customHeight="1">
      <c r="A203" s="33"/>
      <c r="B203" s="169"/>
      <c r="C203" s="208" t="s">
        <v>753</v>
      </c>
      <c r="D203" s="208" t="s">
        <v>394</v>
      </c>
      <c r="E203" s="209" t="s">
        <v>2751</v>
      </c>
      <c r="F203" s="210" t="s">
        <v>2752</v>
      </c>
      <c r="G203" s="211" t="s">
        <v>528</v>
      </c>
      <c r="H203" s="212">
        <v>120</v>
      </c>
      <c r="I203" s="213"/>
      <c r="J203" s="212">
        <f t="shared" si="20"/>
        <v>0</v>
      </c>
      <c r="K203" s="214"/>
      <c r="L203" s="215"/>
      <c r="M203" s="216" t="s">
        <v>1</v>
      </c>
      <c r="N203" s="217" t="s">
        <v>40</v>
      </c>
      <c r="O203" s="59"/>
      <c r="P203" s="179">
        <f t="shared" si="21"/>
        <v>0</v>
      </c>
      <c r="Q203" s="179">
        <v>0</v>
      </c>
      <c r="R203" s="179">
        <f t="shared" si="22"/>
        <v>0</v>
      </c>
      <c r="S203" s="179">
        <v>0</v>
      </c>
      <c r="T203" s="180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1" t="s">
        <v>1923</v>
      </c>
      <c r="AT203" s="181" t="s">
        <v>394</v>
      </c>
      <c r="AU203" s="181" t="s">
        <v>89</v>
      </c>
      <c r="AY203" s="18" t="s">
        <v>258</v>
      </c>
      <c r="BE203" s="182">
        <f t="shared" si="24"/>
        <v>0</v>
      </c>
      <c r="BF203" s="182">
        <f t="shared" si="25"/>
        <v>0</v>
      </c>
      <c r="BG203" s="182">
        <f t="shared" si="26"/>
        <v>0</v>
      </c>
      <c r="BH203" s="182">
        <f t="shared" si="27"/>
        <v>0</v>
      </c>
      <c r="BI203" s="182">
        <f t="shared" si="28"/>
        <v>0</v>
      </c>
      <c r="BJ203" s="18" t="s">
        <v>89</v>
      </c>
      <c r="BK203" s="183">
        <f t="shared" si="29"/>
        <v>0</v>
      </c>
      <c r="BL203" s="18" t="s">
        <v>644</v>
      </c>
      <c r="BM203" s="181" t="s">
        <v>1363</v>
      </c>
    </row>
    <row r="204" spans="1:65" s="2" customFormat="1" ht="16.5" customHeight="1">
      <c r="A204" s="33"/>
      <c r="B204" s="169"/>
      <c r="C204" s="170" t="s">
        <v>768</v>
      </c>
      <c r="D204" s="170" t="s">
        <v>260</v>
      </c>
      <c r="E204" s="171" t="s">
        <v>2753</v>
      </c>
      <c r="F204" s="172" t="s">
        <v>2754</v>
      </c>
      <c r="G204" s="173" t="s">
        <v>1511</v>
      </c>
      <c r="H204" s="175"/>
      <c r="I204" s="175"/>
      <c r="J204" s="174">
        <f t="shared" si="20"/>
        <v>0</v>
      </c>
      <c r="K204" s="176"/>
      <c r="L204" s="34"/>
      <c r="M204" s="177" t="s">
        <v>1</v>
      </c>
      <c r="N204" s="178" t="s">
        <v>40</v>
      </c>
      <c r="O204" s="59"/>
      <c r="P204" s="179">
        <f t="shared" si="21"/>
        <v>0</v>
      </c>
      <c r="Q204" s="179">
        <v>0</v>
      </c>
      <c r="R204" s="179">
        <f t="shared" si="22"/>
        <v>0</v>
      </c>
      <c r="S204" s="179">
        <v>0</v>
      </c>
      <c r="T204" s="180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1" t="s">
        <v>644</v>
      </c>
      <c r="AT204" s="181" t="s">
        <v>260</v>
      </c>
      <c r="AU204" s="181" t="s">
        <v>89</v>
      </c>
      <c r="AY204" s="18" t="s">
        <v>258</v>
      </c>
      <c r="BE204" s="182">
        <f t="shared" si="24"/>
        <v>0</v>
      </c>
      <c r="BF204" s="182">
        <f t="shared" si="25"/>
        <v>0</v>
      </c>
      <c r="BG204" s="182">
        <f t="shared" si="26"/>
        <v>0</v>
      </c>
      <c r="BH204" s="182">
        <f t="shared" si="27"/>
        <v>0</v>
      </c>
      <c r="BI204" s="182">
        <f t="shared" si="28"/>
        <v>0</v>
      </c>
      <c r="BJ204" s="18" t="s">
        <v>89</v>
      </c>
      <c r="BK204" s="183">
        <f t="shared" si="29"/>
        <v>0</v>
      </c>
      <c r="BL204" s="18" t="s">
        <v>644</v>
      </c>
      <c r="BM204" s="181" t="s">
        <v>1374</v>
      </c>
    </row>
    <row r="205" spans="1:65" s="2" customFormat="1" ht="16.5" customHeight="1">
      <c r="A205" s="33"/>
      <c r="B205" s="169"/>
      <c r="C205" s="170" t="s">
        <v>772</v>
      </c>
      <c r="D205" s="170" t="s">
        <v>260</v>
      </c>
      <c r="E205" s="171" t="s">
        <v>2755</v>
      </c>
      <c r="F205" s="172" t="s">
        <v>2756</v>
      </c>
      <c r="G205" s="173" t="s">
        <v>1511</v>
      </c>
      <c r="H205" s="175"/>
      <c r="I205" s="175"/>
      <c r="J205" s="174">
        <f t="shared" si="20"/>
        <v>0</v>
      </c>
      <c r="K205" s="176"/>
      <c r="L205" s="34"/>
      <c r="M205" s="177" t="s">
        <v>1</v>
      </c>
      <c r="N205" s="178" t="s">
        <v>40</v>
      </c>
      <c r="O205" s="59"/>
      <c r="P205" s="179">
        <f t="shared" si="21"/>
        <v>0</v>
      </c>
      <c r="Q205" s="179">
        <v>0</v>
      </c>
      <c r="R205" s="179">
        <f t="shared" si="22"/>
        <v>0</v>
      </c>
      <c r="S205" s="179">
        <v>0</v>
      </c>
      <c r="T205" s="180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1" t="s">
        <v>644</v>
      </c>
      <c r="AT205" s="181" t="s">
        <v>260</v>
      </c>
      <c r="AU205" s="181" t="s">
        <v>89</v>
      </c>
      <c r="AY205" s="18" t="s">
        <v>258</v>
      </c>
      <c r="BE205" s="182">
        <f t="shared" si="24"/>
        <v>0</v>
      </c>
      <c r="BF205" s="182">
        <f t="shared" si="25"/>
        <v>0</v>
      </c>
      <c r="BG205" s="182">
        <f t="shared" si="26"/>
        <v>0</v>
      </c>
      <c r="BH205" s="182">
        <f t="shared" si="27"/>
        <v>0</v>
      </c>
      <c r="BI205" s="182">
        <f t="shared" si="28"/>
        <v>0</v>
      </c>
      <c r="BJ205" s="18" t="s">
        <v>89</v>
      </c>
      <c r="BK205" s="183">
        <f t="shared" si="29"/>
        <v>0</v>
      </c>
      <c r="BL205" s="18" t="s">
        <v>644</v>
      </c>
      <c r="BM205" s="181" t="s">
        <v>1395</v>
      </c>
    </row>
    <row r="206" spans="1:65" s="2" customFormat="1" ht="16.5" customHeight="1">
      <c r="A206" s="33"/>
      <c r="B206" s="169"/>
      <c r="C206" s="170" t="s">
        <v>894</v>
      </c>
      <c r="D206" s="170" t="s">
        <v>260</v>
      </c>
      <c r="E206" s="171" t="s">
        <v>2757</v>
      </c>
      <c r="F206" s="172" t="s">
        <v>2758</v>
      </c>
      <c r="G206" s="173" t="s">
        <v>1511</v>
      </c>
      <c r="H206" s="175"/>
      <c r="I206" s="175"/>
      <c r="J206" s="174">
        <f t="shared" si="20"/>
        <v>0</v>
      </c>
      <c r="K206" s="176"/>
      <c r="L206" s="34"/>
      <c r="M206" s="177" t="s">
        <v>1</v>
      </c>
      <c r="N206" s="178" t="s">
        <v>40</v>
      </c>
      <c r="O206" s="59"/>
      <c r="P206" s="179">
        <f t="shared" si="21"/>
        <v>0</v>
      </c>
      <c r="Q206" s="179">
        <v>0</v>
      </c>
      <c r="R206" s="179">
        <f t="shared" si="22"/>
        <v>0</v>
      </c>
      <c r="S206" s="179">
        <v>0</v>
      </c>
      <c r="T206" s="180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1" t="s">
        <v>644</v>
      </c>
      <c r="AT206" s="181" t="s">
        <v>260</v>
      </c>
      <c r="AU206" s="181" t="s">
        <v>89</v>
      </c>
      <c r="AY206" s="18" t="s">
        <v>258</v>
      </c>
      <c r="BE206" s="182">
        <f t="shared" si="24"/>
        <v>0</v>
      </c>
      <c r="BF206" s="182">
        <f t="shared" si="25"/>
        <v>0</v>
      </c>
      <c r="BG206" s="182">
        <f t="shared" si="26"/>
        <v>0</v>
      </c>
      <c r="BH206" s="182">
        <f t="shared" si="27"/>
        <v>0</v>
      </c>
      <c r="BI206" s="182">
        <f t="shared" si="28"/>
        <v>0</v>
      </c>
      <c r="BJ206" s="18" t="s">
        <v>89</v>
      </c>
      <c r="BK206" s="183">
        <f t="shared" si="29"/>
        <v>0</v>
      </c>
      <c r="BL206" s="18" t="s">
        <v>644</v>
      </c>
      <c r="BM206" s="181" t="s">
        <v>1406</v>
      </c>
    </row>
    <row r="207" spans="1:65" s="2" customFormat="1" ht="16.5" customHeight="1">
      <c r="A207" s="33"/>
      <c r="B207" s="169"/>
      <c r="C207" s="170" t="s">
        <v>898</v>
      </c>
      <c r="D207" s="170" t="s">
        <v>260</v>
      </c>
      <c r="E207" s="171" t="s">
        <v>2759</v>
      </c>
      <c r="F207" s="172" t="s">
        <v>2760</v>
      </c>
      <c r="G207" s="173" t="s">
        <v>1511</v>
      </c>
      <c r="H207" s="175"/>
      <c r="I207" s="175"/>
      <c r="J207" s="174">
        <f t="shared" si="20"/>
        <v>0</v>
      </c>
      <c r="K207" s="176"/>
      <c r="L207" s="34"/>
      <c r="M207" s="177" t="s">
        <v>1</v>
      </c>
      <c r="N207" s="178" t="s">
        <v>40</v>
      </c>
      <c r="O207" s="59"/>
      <c r="P207" s="179">
        <f t="shared" si="21"/>
        <v>0</v>
      </c>
      <c r="Q207" s="179">
        <v>0</v>
      </c>
      <c r="R207" s="179">
        <f t="shared" si="22"/>
        <v>0</v>
      </c>
      <c r="S207" s="179">
        <v>0</v>
      </c>
      <c r="T207" s="180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1" t="s">
        <v>644</v>
      </c>
      <c r="AT207" s="181" t="s">
        <v>260</v>
      </c>
      <c r="AU207" s="181" t="s">
        <v>89</v>
      </c>
      <c r="AY207" s="18" t="s">
        <v>258</v>
      </c>
      <c r="BE207" s="182">
        <f t="shared" si="24"/>
        <v>0</v>
      </c>
      <c r="BF207" s="182">
        <f t="shared" si="25"/>
        <v>0</v>
      </c>
      <c r="BG207" s="182">
        <f t="shared" si="26"/>
        <v>0</v>
      </c>
      <c r="BH207" s="182">
        <f t="shared" si="27"/>
        <v>0</v>
      </c>
      <c r="BI207" s="182">
        <f t="shared" si="28"/>
        <v>0</v>
      </c>
      <c r="BJ207" s="18" t="s">
        <v>89</v>
      </c>
      <c r="BK207" s="183">
        <f t="shared" si="29"/>
        <v>0</v>
      </c>
      <c r="BL207" s="18" t="s">
        <v>644</v>
      </c>
      <c r="BM207" s="181" t="s">
        <v>1424</v>
      </c>
    </row>
    <row r="208" spans="1:65" s="2" customFormat="1" ht="16.5" customHeight="1">
      <c r="A208" s="33"/>
      <c r="B208" s="169"/>
      <c r="C208" s="170" t="s">
        <v>905</v>
      </c>
      <c r="D208" s="170" t="s">
        <v>260</v>
      </c>
      <c r="E208" s="171" t="s">
        <v>2761</v>
      </c>
      <c r="F208" s="172" t="s">
        <v>2762</v>
      </c>
      <c r="G208" s="173" t="s">
        <v>1511</v>
      </c>
      <c r="H208" s="175"/>
      <c r="I208" s="175"/>
      <c r="J208" s="174">
        <f t="shared" si="20"/>
        <v>0</v>
      </c>
      <c r="K208" s="176"/>
      <c r="L208" s="34"/>
      <c r="M208" s="177" t="s">
        <v>1</v>
      </c>
      <c r="N208" s="178" t="s">
        <v>40</v>
      </c>
      <c r="O208" s="59"/>
      <c r="P208" s="179">
        <f t="shared" si="21"/>
        <v>0</v>
      </c>
      <c r="Q208" s="179">
        <v>0</v>
      </c>
      <c r="R208" s="179">
        <f t="shared" si="22"/>
        <v>0</v>
      </c>
      <c r="S208" s="179">
        <v>0</v>
      </c>
      <c r="T208" s="180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1" t="s">
        <v>644</v>
      </c>
      <c r="AT208" s="181" t="s">
        <v>260</v>
      </c>
      <c r="AU208" s="181" t="s">
        <v>89</v>
      </c>
      <c r="AY208" s="18" t="s">
        <v>258</v>
      </c>
      <c r="BE208" s="182">
        <f t="shared" si="24"/>
        <v>0</v>
      </c>
      <c r="BF208" s="182">
        <f t="shared" si="25"/>
        <v>0</v>
      </c>
      <c r="BG208" s="182">
        <f t="shared" si="26"/>
        <v>0</v>
      </c>
      <c r="BH208" s="182">
        <f t="shared" si="27"/>
        <v>0</v>
      </c>
      <c r="BI208" s="182">
        <f t="shared" si="28"/>
        <v>0</v>
      </c>
      <c r="BJ208" s="18" t="s">
        <v>89</v>
      </c>
      <c r="BK208" s="183">
        <f t="shared" si="29"/>
        <v>0</v>
      </c>
      <c r="BL208" s="18" t="s">
        <v>644</v>
      </c>
      <c r="BM208" s="181" t="s">
        <v>1436</v>
      </c>
    </row>
    <row r="209" spans="1:65" s="12" customFormat="1" ht="22.9" customHeight="1">
      <c r="B209" s="156"/>
      <c r="D209" s="157" t="s">
        <v>73</v>
      </c>
      <c r="E209" s="167" t="s">
        <v>2763</v>
      </c>
      <c r="F209" s="167" t="s">
        <v>2764</v>
      </c>
      <c r="I209" s="159"/>
      <c r="J209" s="168">
        <f>BK209</f>
        <v>0</v>
      </c>
      <c r="L209" s="156"/>
      <c r="M209" s="161"/>
      <c r="N209" s="162"/>
      <c r="O209" s="162"/>
      <c r="P209" s="163">
        <f>SUM(P210:P213)</f>
        <v>0</v>
      </c>
      <c r="Q209" s="162"/>
      <c r="R209" s="163">
        <f>SUM(R210:R213)</f>
        <v>0</v>
      </c>
      <c r="S209" s="162"/>
      <c r="T209" s="164">
        <f>SUM(T210:T213)</f>
        <v>0</v>
      </c>
      <c r="AR209" s="157" t="s">
        <v>264</v>
      </c>
      <c r="AT209" s="165" t="s">
        <v>73</v>
      </c>
      <c r="AU209" s="165" t="s">
        <v>82</v>
      </c>
      <c r="AY209" s="157" t="s">
        <v>258</v>
      </c>
      <c r="BK209" s="166">
        <f>SUM(BK210:BK213)</f>
        <v>0</v>
      </c>
    </row>
    <row r="210" spans="1:65" s="2" customFormat="1" ht="16.5" customHeight="1">
      <c r="A210" s="33"/>
      <c r="B210" s="169"/>
      <c r="C210" s="170" t="s">
        <v>910</v>
      </c>
      <c r="D210" s="170" t="s">
        <v>260</v>
      </c>
      <c r="E210" s="171" t="s">
        <v>2765</v>
      </c>
      <c r="F210" s="172" t="s">
        <v>2766</v>
      </c>
      <c r="G210" s="173" t="s">
        <v>2578</v>
      </c>
      <c r="H210" s="174">
        <v>35</v>
      </c>
      <c r="I210" s="175"/>
      <c r="J210" s="174">
        <f>ROUND(I210*H210,3)</f>
        <v>0</v>
      </c>
      <c r="K210" s="176"/>
      <c r="L210" s="34"/>
      <c r="M210" s="177" t="s">
        <v>1</v>
      </c>
      <c r="N210" s="178" t="s">
        <v>40</v>
      </c>
      <c r="O210" s="59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1" t="s">
        <v>2767</v>
      </c>
      <c r="AT210" s="181" t="s">
        <v>260</v>
      </c>
      <c r="AU210" s="181" t="s">
        <v>89</v>
      </c>
      <c r="AY210" s="18" t="s">
        <v>258</v>
      </c>
      <c r="BE210" s="182">
        <f>IF(N210="základná",J210,0)</f>
        <v>0</v>
      </c>
      <c r="BF210" s="182">
        <f>IF(N210="znížená",J210,0)</f>
        <v>0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8" t="s">
        <v>89</v>
      </c>
      <c r="BK210" s="183">
        <f>ROUND(I210*H210,3)</f>
        <v>0</v>
      </c>
      <c r="BL210" s="18" t="s">
        <v>2767</v>
      </c>
      <c r="BM210" s="181" t="s">
        <v>1444</v>
      </c>
    </row>
    <row r="211" spans="1:65" s="2" customFormat="1" ht="16.5" customHeight="1">
      <c r="A211" s="33"/>
      <c r="B211" s="169"/>
      <c r="C211" s="170" t="s">
        <v>914</v>
      </c>
      <c r="D211" s="170" t="s">
        <v>260</v>
      </c>
      <c r="E211" s="171" t="s">
        <v>2768</v>
      </c>
      <c r="F211" s="172" t="s">
        <v>2769</v>
      </c>
      <c r="G211" s="173" t="s">
        <v>2578</v>
      </c>
      <c r="H211" s="174">
        <v>50</v>
      </c>
      <c r="I211" s="175"/>
      <c r="J211" s="174">
        <f>ROUND(I211*H211,3)</f>
        <v>0</v>
      </c>
      <c r="K211" s="176"/>
      <c r="L211" s="34"/>
      <c r="M211" s="177" t="s">
        <v>1</v>
      </c>
      <c r="N211" s="178" t="s">
        <v>40</v>
      </c>
      <c r="O211" s="59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1" t="s">
        <v>2767</v>
      </c>
      <c r="AT211" s="181" t="s">
        <v>260</v>
      </c>
      <c r="AU211" s="181" t="s">
        <v>89</v>
      </c>
      <c r="AY211" s="18" t="s">
        <v>258</v>
      </c>
      <c r="BE211" s="182">
        <f>IF(N211="základná",J211,0)</f>
        <v>0</v>
      </c>
      <c r="BF211" s="182">
        <f>IF(N211="znížená",J211,0)</f>
        <v>0</v>
      </c>
      <c r="BG211" s="182">
        <f>IF(N211="zákl. prenesená",J211,0)</f>
        <v>0</v>
      </c>
      <c r="BH211" s="182">
        <f>IF(N211="zníž. prenesená",J211,0)</f>
        <v>0</v>
      </c>
      <c r="BI211" s="182">
        <f>IF(N211="nulová",J211,0)</f>
        <v>0</v>
      </c>
      <c r="BJ211" s="18" t="s">
        <v>89</v>
      </c>
      <c r="BK211" s="183">
        <f>ROUND(I211*H211,3)</f>
        <v>0</v>
      </c>
      <c r="BL211" s="18" t="s">
        <v>2767</v>
      </c>
      <c r="BM211" s="181" t="s">
        <v>1457</v>
      </c>
    </row>
    <row r="212" spans="1:65" s="2" customFormat="1" ht="16.5" customHeight="1">
      <c r="A212" s="33"/>
      <c r="B212" s="169"/>
      <c r="C212" s="170" t="s">
        <v>918</v>
      </c>
      <c r="D212" s="170" t="s">
        <v>260</v>
      </c>
      <c r="E212" s="171" t="s">
        <v>2770</v>
      </c>
      <c r="F212" s="172" t="s">
        <v>2771</v>
      </c>
      <c r="G212" s="173" t="s">
        <v>2578</v>
      </c>
      <c r="H212" s="174">
        <v>50</v>
      </c>
      <c r="I212" s="175"/>
      <c r="J212" s="174">
        <f>ROUND(I212*H212,3)</f>
        <v>0</v>
      </c>
      <c r="K212" s="176"/>
      <c r="L212" s="34"/>
      <c r="M212" s="177" t="s">
        <v>1</v>
      </c>
      <c r="N212" s="178" t="s">
        <v>40</v>
      </c>
      <c r="O212" s="59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1" t="s">
        <v>2767</v>
      </c>
      <c r="AT212" s="181" t="s">
        <v>260</v>
      </c>
      <c r="AU212" s="181" t="s">
        <v>89</v>
      </c>
      <c r="AY212" s="18" t="s">
        <v>258</v>
      </c>
      <c r="BE212" s="182">
        <f>IF(N212="základná",J212,0)</f>
        <v>0</v>
      </c>
      <c r="BF212" s="182">
        <f>IF(N212="znížená",J212,0)</f>
        <v>0</v>
      </c>
      <c r="BG212" s="182">
        <f>IF(N212="zákl. prenesená",J212,0)</f>
        <v>0</v>
      </c>
      <c r="BH212" s="182">
        <f>IF(N212="zníž. prenesená",J212,0)</f>
        <v>0</v>
      </c>
      <c r="BI212" s="182">
        <f>IF(N212="nulová",J212,0)</f>
        <v>0</v>
      </c>
      <c r="BJ212" s="18" t="s">
        <v>89</v>
      </c>
      <c r="BK212" s="183">
        <f>ROUND(I212*H212,3)</f>
        <v>0</v>
      </c>
      <c r="BL212" s="18" t="s">
        <v>2767</v>
      </c>
      <c r="BM212" s="181" t="s">
        <v>1466</v>
      </c>
    </row>
    <row r="213" spans="1:65" s="2" customFormat="1" ht="16.5" customHeight="1">
      <c r="A213" s="33"/>
      <c r="B213" s="169"/>
      <c r="C213" s="170" t="s">
        <v>923</v>
      </c>
      <c r="D213" s="170" t="s">
        <v>260</v>
      </c>
      <c r="E213" s="171" t="s">
        <v>2772</v>
      </c>
      <c r="F213" s="172" t="s">
        <v>2773</v>
      </c>
      <c r="G213" s="173" t="s">
        <v>2578</v>
      </c>
      <c r="H213" s="174">
        <v>70</v>
      </c>
      <c r="I213" s="175"/>
      <c r="J213" s="174">
        <f>ROUND(I213*H213,3)</f>
        <v>0</v>
      </c>
      <c r="K213" s="176"/>
      <c r="L213" s="34"/>
      <c r="M213" s="226" t="s">
        <v>1</v>
      </c>
      <c r="N213" s="227" t="s">
        <v>40</v>
      </c>
      <c r="O213" s="228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1" t="s">
        <v>2767</v>
      </c>
      <c r="AT213" s="181" t="s">
        <v>260</v>
      </c>
      <c r="AU213" s="181" t="s">
        <v>89</v>
      </c>
      <c r="AY213" s="18" t="s">
        <v>258</v>
      </c>
      <c r="BE213" s="182">
        <f>IF(N213="základná",J213,0)</f>
        <v>0</v>
      </c>
      <c r="BF213" s="182">
        <f>IF(N213="znížená",J213,0)</f>
        <v>0</v>
      </c>
      <c r="BG213" s="182">
        <f>IF(N213="zákl. prenesená",J213,0)</f>
        <v>0</v>
      </c>
      <c r="BH213" s="182">
        <f>IF(N213="zníž. prenesená",J213,0)</f>
        <v>0</v>
      </c>
      <c r="BI213" s="182">
        <f>IF(N213="nulová",J213,0)</f>
        <v>0</v>
      </c>
      <c r="BJ213" s="18" t="s">
        <v>89</v>
      </c>
      <c r="BK213" s="183">
        <f>ROUND(I213*H213,3)</f>
        <v>0</v>
      </c>
      <c r="BL213" s="18" t="s">
        <v>2767</v>
      </c>
      <c r="BM213" s="181" t="s">
        <v>1475</v>
      </c>
    </row>
    <row r="214" spans="1:65" s="2" customFormat="1" ht="6.95" customHeight="1">
      <c r="A214" s="33"/>
      <c r="B214" s="48"/>
      <c r="C214" s="49"/>
      <c r="D214" s="49"/>
      <c r="E214" s="49"/>
      <c r="F214" s="49"/>
      <c r="G214" s="49"/>
      <c r="H214" s="49"/>
      <c r="I214" s="128"/>
      <c r="J214" s="49"/>
      <c r="K214" s="49"/>
      <c r="L214" s="34"/>
      <c r="M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</sheetData>
  <autoFilter ref="C122:K213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5"/>
  <sheetViews>
    <sheetView showGridLines="0" workbookViewId="0">
      <selection activeCell="E26" sqref="E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120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2592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2593</v>
      </c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0" t="s">
        <v>2774</v>
      </c>
      <c r="F11" s="276"/>
      <c r="G11" s="276"/>
      <c r="H11" s="276"/>
      <c r="I11" s="10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104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104" t="s">
        <v>20</v>
      </c>
      <c r="J14" s="56">
        <f>'Rekapitulácia stavby'!AN8</f>
        <v>43663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104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104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104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'Rekapitulácia stavby'!E14</f>
        <v>Vyplň údaj</v>
      </c>
      <c r="F20" s="253"/>
      <c r="G20" s="253"/>
      <c r="H20" s="253"/>
      <c r="I20" s="104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104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3457</v>
      </c>
      <c r="F23" s="33"/>
      <c r="G23" s="33"/>
      <c r="H23" s="33"/>
      <c r="I23" s="104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104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/>
      <c r="F26" s="33"/>
      <c r="G26" s="33"/>
      <c r="H26" s="33"/>
      <c r="I26" s="104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5"/>
      <c r="B29" s="106"/>
      <c r="C29" s="105"/>
      <c r="D29" s="105"/>
      <c r="E29" s="257" t="s">
        <v>1</v>
      </c>
      <c r="F29" s="257"/>
      <c r="G29" s="257"/>
      <c r="H29" s="257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11" t="s">
        <v>34</v>
      </c>
      <c r="E32" s="33"/>
      <c r="F32" s="33"/>
      <c r="G32" s="33"/>
      <c r="H32" s="33"/>
      <c r="I32" s="10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10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12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3" t="s">
        <v>38</v>
      </c>
      <c r="E35" s="28" t="s">
        <v>39</v>
      </c>
      <c r="F35" s="114">
        <f>ROUND((SUM(BE123:BE144)),  2)</f>
        <v>0</v>
      </c>
      <c r="G35" s="33"/>
      <c r="H35" s="33"/>
      <c r="I35" s="115">
        <v>0.2</v>
      </c>
      <c r="J35" s="114">
        <f>ROUND(((SUM(BE123:BE144))*I35),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14">
        <f>ROUND((SUM(BF123:BF144)),  2)</f>
        <v>0</v>
      </c>
      <c r="G36" s="33"/>
      <c r="H36" s="33"/>
      <c r="I36" s="115">
        <v>0.2</v>
      </c>
      <c r="J36" s="114">
        <f>ROUND(((SUM(BF123:BF144))*I36),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14">
        <f>ROUND((SUM(BG123:BG144)),  2)</f>
        <v>0</v>
      </c>
      <c r="G37" s="33"/>
      <c r="H37" s="33"/>
      <c r="I37" s="115">
        <v>0.2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14">
        <f>ROUND((SUM(BH123:BH144)),  2)</f>
        <v>0</v>
      </c>
      <c r="G38" s="33"/>
      <c r="H38" s="33"/>
      <c r="I38" s="115">
        <v>0.2</v>
      </c>
      <c r="J38" s="114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14">
        <f>ROUND((SUM(BI123:BI144)),  2)</f>
        <v>0</v>
      </c>
      <c r="G39" s="33"/>
      <c r="H39" s="33"/>
      <c r="I39" s="115">
        <v>0</v>
      </c>
      <c r="J39" s="114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6"/>
      <c r="D41" s="117" t="s">
        <v>44</v>
      </c>
      <c r="E41" s="61"/>
      <c r="F41" s="61"/>
      <c r="G41" s="118" t="s">
        <v>45</v>
      </c>
      <c r="H41" s="119" t="s">
        <v>46</v>
      </c>
      <c r="I41" s="120"/>
      <c r="J41" s="121">
        <f>SUM(J32:J39)</f>
        <v>0</v>
      </c>
      <c r="K41" s="12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2592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2593</v>
      </c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0" t="str">
        <f>E11</f>
        <v>002 - Štruktúrovaná kabeláž</v>
      </c>
      <c r="F89" s="276"/>
      <c r="G89" s="276"/>
      <c r="H89" s="276"/>
      <c r="I89" s="10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ul.Kármána 2, Lučenec</v>
      </c>
      <c r="G91" s="33"/>
      <c r="H91" s="33"/>
      <c r="I91" s="104" t="s">
        <v>20</v>
      </c>
      <c r="J91" s="56">
        <f>IF(J14="","",J14)</f>
        <v>43663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21</v>
      </c>
      <c r="D93" s="33"/>
      <c r="E93" s="33"/>
      <c r="F93" s="26" t="str">
        <f>E17</f>
        <v>BB samosprávny kraj</v>
      </c>
      <c r="G93" s="33"/>
      <c r="H93" s="33"/>
      <c r="I93" s="104" t="s">
        <v>27</v>
      </c>
      <c r="J93" s="31" t="str">
        <f>E23</f>
        <v>Vargová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104" t="s">
        <v>31</v>
      </c>
      <c r="J94" s="31">
        <f>E26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0" t="s">
        <v>207</v>
      </c>
      <c r="D96" s="116"/>
      <c r="E96" s="116"/>
      <c r="F96" s="116"/>
      <c r="G96" s="116"/>
      <c r="H96" s="116"/>
      <c r="I96" s="131"/>
      <c r="J96" s="132" t="s">
        <v>208</v>
      </c>
      <c r="K96" s="11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3" t="s">
        <v>209</v>
      </c>
      <c r="D98" s="33"/>
      <c r="E98" s="33"/>
      <c r="F98" s="33"/>
      <c r="G98" s="33"/>
      <c r="H98" s="33"/>
      <c r="I98" s="10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210</v>
      </c>
    </row>
    <row r="99" spans="1:47" s="9" customFormat="1" ht="24.95" customHeight="1">
      <c r="B99" s="134"/>
      <c r="D99" s="135" t="s">
        <v>239</v>
      </c>
      <c r="E99" s="136"/>
      <c r="F99" s="136"/>
      <c r="G99" s="136"/>
      <c r="H99" s="136"/>
      <c r="I99" s="137"/>
      <c r="J99" s="138">
        <f>J124</f>
        <v>0</v>
      </c>
      <c r="L99" s="134"/>
    </row>
    <row r="100" spans="1:47" s="10" customFormat="1" ht="19.899999999999999" customHeight="1">
      <c r="B100" s="139"/>
      <c r="D100" s="140" t="s">
        <v>2775</v>
      </c>
      <c r="E100" s="141"/>
      <c r="F100" s="141"/>
      <c r="G100" s="141"/>
      <c r="H100" s="141"/>
      <c r="I100" s="142"/>
      <c r="J100" s="143">
        <f>J125</f>
        <v>0</v>
      </c>
      <c r="L100" s="139"/>
    </row>
    <row r="101" spans="1:47" s="10" customFormat="1" ht="19.899999999999999" customHeight="1">
      <c r="B101" s="139"/>
      <c r="D101" s="140" t="s">
        <v>2597</v>
      </c>
      <c r="E101" s="141"/>
      <c r="F101" s="141"/>
      <c r="G101" s="141"/>
      <c r="H101" s="141"/>
      <c r="I101" s="142"/>
      <c r="J101" s="143">
        <f>J139</f>
        <v>0</v>
      </c>
      <c r="L101" s="139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10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8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9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244</v>
      </c>
      <c r="D108" s="33"/>
      <c r="E108" s="33"/>
      <c r="F108" s="33"/>
      <c r="G108" s="33"/>
      <c r="H108" s="33"/>
      <c r="I108" s="10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10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10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5.5" customHeight="1">
      <c r="A111" s="33"/>
      <c r="B111" s="34"/>
      <c r="C111" s="33"/>
      <c r="D111" s="33"/>
      <c r="E111" s="274" t="str">
        <f>E7</f>
        <v>Novohradská knižnica Lučenec - PD pre rekon.budovy ul.Kármana 2- zmena PD riešenie časti budovy</v>
      </c>
      <c r="F111" s="275"/>
      <c r="G111" s="275"/>
      <c r="H111" s="275"/>
      <c r="I111" s="10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120</v>
      </c>
      <c r="I112" s="99"/>
      <c r="L112" s="21"/>
    </row>
    <row r="113" spans="1:65" s="2" customFormat="1" ht="16.5" customHeight="1">
      <c r="A113" s="33"/>
      <c r="B113" s="34"/>
      <c r="C113" s="33"/>
      <c r="D113" s="33"/>
      <c r="E113" s="274" t="s">
        <v>2592</v>
      </c>
      <c r="F113" s="276"/>
      <c r="G113" s="276"/>
      <c r="H113" s="276"/>
      <c r="I113" s="10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2593</v>
      </c>
      <c r="D114" s="33"/>
      <c r="E114" s="33"/>
      <c r="F114" s="33"/>
      <c r="G114" s="33"/>
      <c r="H114" s="33"/>
      <c r="I114" s="10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0" t="str">
        <f>E11</f>
        <v>002 - Štruktúrovaná kabeláž</v>
      </c>
      <c r="F115" s="276"/>
      <c r="G115" s="276"/>
      <c r="H115" s="276"/>
      <c r="I115" s="10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F14</f>
        <v>ul.Kármána 2, Lučenec</v>
      </c>
      <c r="G117" s="33"/>
      <c r="H117" s="33"/>
      <c r="I117" s="104" t="s">
        <v>20</v>
      </c>
      <c r="J117" s="56">
        <f>IF(J14="","",J14)</f>
        <v>43663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0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21</v>
      </c>
      <c r="D119" s="33"/>
      <c r="E119" s="33"/>
      <c r="F119" s="26" t="str">
        <f>E17</f>
        <v>BB samosprávny kraj</v>
      </c>
      <c r="G119" s="33"/>
      <c r="H119" s="33"/>
      <c r="I119" s="104" t="s">
        <v>27</v>
      </c>
      <c r="J119" s="31" t="str">
        <f>E23</f>
        <v>Vargová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25</v>
      </c>
      <c r="D120" s="33"/>
      <c r="E120" s="33"/>
      <c r="F120" s="26" t="str">
        <f>IF(E20="","",E20)</f>
        <v>Vyplň údaj</v>
      </c>
      <c r="G120" s="33"/>
      <c r="H120" s="33"/>
      <c r="I120" s="104" t="s">
        <v>31</v>
      </c>
      <c r="J120" s="31">
        <f>E26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10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44"/>
      <c r="B122" s="145"/>
      <c r="C122" s="146" t="s">
        <v>245</v>
      </c>
      <c r="D122" s="147" t="s">
        <v>59</v>
      </c>
      <c r="E122" s="147" t="s">
        <v>55</v>
      </c>
      <c r="F122" s="147" t="s">
        <v>56</v>
      </c>
      <c r="G122" s="147" t="s">
        <v>246</v>
      </c>
      <c r="H122" s="147" t="s">
        <v>247</v>
      </c>
      <c r="I122" s="148" t="s">
        <v>248</v>
      </c>
      <c r="J122" s="149" t="s">
        <v>208</v>
      </c>
      <c r="K122" s="150" t="s">
        <v>249</v>
      </c>
      <c r="L122" s="151"/>
      <c r="M122" s="63" t="s">
        <v>1</v>
      </c>
      <c r="N122" s="64" t="s">
        <v>38</v>
      </c>
      <c r="O122" s="64" t="s">
        <v>250</v>
      </c>
      <c r="P122" s="64" t="s">
        <v>251</v>
      </c>
      <c r="Q122" s="64" t="s">
        <v>252</v>
      </c>
      <c r="R122" s="64" t="s">
        <v>253</v>
      </c>
      <c r="S122" s="64" t="s">
        <v>254</v>
      </c>
      <c r="T122" s="65" t="s">
        <v>255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pans="1:65" s="2" customFormat="1" ht="22.9" customHeight="1">
      <c r="A123" s="33"/>
      <c r="B123" s="34"/>
      <c r="C123" s="70" t="s">
        <v>209</v>
      </c>
      <c r="D123" s="33"/>
      <c r="E123" s="33"/>
      <c r="F123" s="33"/>
      <c r="G123" s="33"/>
      <c r="H123" s="33"/>
      <c r="I123" s="103"/>
      <c r="J123" s="152">
        <f>BK123</f>
        <v>0</v>
      </c>
      <c r="K123" s="33"/>
      <c r="L123" s="34"/>
      <c r="M123" s="66"/>
      <c r="N123" s="57"/>
      <c r="O123" s="67"/>
      <c r="P123" s="153">
        <f>P124</f>
        <v>0</v>
      </c>
      <c r="Q123" s="67"/>
      <c r="R123" s="153">
        <f>R124</f>
        <v>0</v>
      </c>
      <c r="S123" s="67"/>
      <c r="T123" s="15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210</v>
      </c>
      <c r="BK123" s="155">
        <f>BK124</f>
        <v>0</v>
      </c>
    </row>
    <row r="124" spans="1:65" s="12" customFormat="1" ht="25.9" customHeight="1">
      <c r="B124" s="156"/>
      <c r="D124" s="157" t="s">
        <v>73</v>
      </c>
      <c r="E124" s="158" t="s">
        <v>394</v>
      </c>
      <c r="F124" s="158" t="s">
        <v>2561</v>
      </c>
      <c r="I124" s="159"/>
      <c r="J124" s="160">
        <f>BK124</f>
        <v>0</v>
      </c>
      <c r="L124" s="156"/>
      <c r="M124" s="161"/>
      <c r="N124" s="162"/>
      <c r="O124" s="162"/>
      <c r="P124" s="163">
        <f>P125+P139</f>
        <v>0</v>
      </c>
      <c r="Q124" s="162"/>
      <c r="R124" s="163">
        <f>R125+R139</f>
        <v>0</v>
      </c>
      <c r="S124" s="162"/>
      <c r="T124" s="164">
        <f>T125+T139</f>
        <v>0</v>
      </c>
      <c r="AR124" s="157" t="s">
        <v>272</v>
      </c>
      <c r="AT124" s="165" t="s">
        <v>73</v>
      </c>
      <c r="AU124" s="165" t="s">
        <v>74</v>
      </c>
      <c r="AY124" s="157" t="s">
        <v>258</v>
      </c>
      <c r="BK124" s="166">
        <f>BK125+BK139</f>
        <v>0</v>
      </c>
    </row>
    <row r="125" spans="1:65" s="12" customFormat="1" ht="22.9" customHeight="1">
      <c r="B125" s="156"/>
      <c r="D125" s="157" t="s">
        <v>73</v>
      </c>
      <c r="E125" s="167" t="s">
        <v>2776</v>
      </c>
      <c r="F125" s="167" t="s">
        <v>2777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SUM(P126:P138)</f>
        <v>0</v>
      </c>
      <c r="Q125" s="162"/>
      <c r="R125" s="163">
        <f>SUM(R126:R138)</f>
        <v>0</v>
      </c>
      <c r="S125" s="162"/>
      <c r="T125" s="164">
        <f>SUM(T126:T138)</f>
        <v>0</v>
      </c>
      <c r="AR125" s="157" t="s">
        <v>272</v>
      </c>
      <c r="AT125" s="165" t="s">
        <v>73</v>
      </c>
      <c r="AU125" s="165" t="s">
        <v>82</v>
      </c>
      <c r="AY125" s="157" t="s">
        <v>258</v>
      </c>
      <c r="BK125" s="166">
        <f>SUM(BK126:BK138)</f>
        <v>0</v>
      </c>
    </row>
    <row r="126" spans="1:65" s="2" customFormat="1" ht="24" customHeight="1">
      <c r="A126" s="33"/>
      <c r="B126" s="169"/>
      <c r="C126" s="170" t="s">
        <v>82</v>
      </c>
      <c r="D126" s="170" t="s">
        <v>260</v>
      </c>
      <c r="E126" s="171" t="s">
        <v>2778</v>
      </c>
      <c r="F126" s="172" t="s">
        <v>2779</v>
      </c>
      <c r="G126" s="173" t="s">
        <v>435</v>
      </c>
      <c r="H126" s="174">
        <v>14</v>
      </c>
      <c r="I126" s="175"/>
      <c r="J126" s="174">
        <f t="shared" ref="J126:J138" si="0">ROUND(I126*H126,3)</f>
        <v>0</v>
      </c>
      <c r="K126" s="176"/>
      <c r="L126" s="34"/>
      <c r="M126" s="177" t="s">
        <v>1</v>
      </c>
      <c r="N126" s="178" t="s">
        <v>40</v>
      </c>
      <c r="O126" s="59"/>
      <c r="P126" s="179">
        <f t="shared" ref="P126:P138" si="1">O126*H126</f>
        <v>0</v>
      </c>
      <c r="Q126" s="179">
        <v>0</v>
      </c>
      <c r="R126" s="179">
        <f t="shared" ref="R126:R138" si="2">Q126*H126</f>
        <v>0</v>
      </c>
      <c r="S126" s="179">
        <v>0</v>
      </c>
      <c r="T126" s="180">
        <f t="shared" ref="T126:T138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644</v>
      </c>
      <c r="AT126" s="181" t="s">
        <v>260</v>
      </c>
      <c r="AU126" s="181" t="s">
        <v>89</v>
      </c>
      <c r="AY126" s="18" t="s">
        <v>258</v>
      </c>
      <c r="BE126" s="182">
        <f t="shared" ref="BE126:BE138" si="4">IF(N126="základná",J126,0)</f>
        <v>0</v>
      </c>
      <c r="BF126" s="182">
        <f t="shared" ref="BF126:BF138" si="5">IF(N126="znížená",J126,0)</f>
        <v>0</v>
      </c>
      <c r="BG126" s="182">
        <f t="shared" ref="BG126:BG138" si="6">IF(N126="zákl. prenesená",J126,0)</f>
        <v>0</v>
      </c>
      <c r="BH126" s="182">
        <f t="shared" ref="BH126:BH138" si="7">IF(N126="zníž. prenesená",J126,0)</f>
        <v>0</v>
      </c>
      <c r="BI126" s="182">
        <f t="shared" ref="BI126:BI138" si="8">IF(N126="nulová",J126,0)</f>
        <v>0</v>
      </c>
      <c r="BJ126" s="18" t="s">
        <v>89</v>
      </c>
      <c r="BK126" s="183">
        <f t="shared" ref="BK126:BK138" si="9">ROUND(I126*H126,3)</f>
        <v>0</v>
      </c>
      <c r="BL126" s="18" t="s">
        <v>644</v>
      </c>
      <c r="BM126" s="181" t="s">
        <v>89</v>
      </c>
    </row>
    <row r="127" spans="1:65" s="2" customFormat="1" ht="24" customHeight="1">
      <c r="A127" s="33"/>
      <c r="B127" s="169"/>
      <c r="C127" s="170" t="s">
        <v>89</v>
      </c>
      <c r="D127" s="170" t="s">
        <v>260</v>
      </c>
      <c r="E127" s="171" t="s">
        <v>2780</v>
      </c>
      <c r="F127" s="172" t="s">
        <v>2781</v>
      </c>
      <c r="G127" s="173" t="s">
        <v>435</v>
      </c>
      <c r="H127" s="174">
        <v>10</v>
      </c>
      <c r="I127" s="175"/>
      <c r="J127" s="174">
        <f t="shared" si="0"/>
        <v>0</v>
      </c>
      <c r="K127" s="176"/>
      <c r="L127" s="34"/>
      <c r="M127" s="177" t="s">
        <v>1</v>
      </c>
      <c r="N127" s="178" t="s">
        <v>40</v>
      </c>
      <c r="O127" s="59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1" t="s">
        <v>644</v>
      </c>
      <c r="AT127" s="181" t="s">
        <v>260</v>
      </c>
      <c r="AU127" s="181" t="s">
        <v>89</v>
      </c>
      <c r="AY127" s="18" t="s">
        <v>258</v>
      </c>
      <c r="BE127" s="182">
        <f t="shared" si="4"/>
        <v>0</v>
      </c>
      <c r="BF127" s="182">
        <f t="shared" si="5"/>
        <v>0</v>
      </c>
      <c r="BG127" s="182">
        <f t="shared" si="6"/>
        <v>0</v>
      </c>
      <c r="BH127" s="182">
        <f t="shared" si="7"/>
        <v>0</v>
      </c>
      <c r="BI127" s="182">
        <f t="shared" si="8"/>
        <v>0</v>
      </c>
      <c r="BJ127" s="18" t="s">
        <v>89</v>
      </c>
      <c r="BK127" s="183">
        <f t="shared" si="9"/>
        <v>0</v>
      </c>
      <c r="BL127" s="18" t="s">
        <v>644</v>
      </c>
      <c r="BM127" s="181" t="s">
        <v>264</v>
      </c>
    </row>
    <row r="128" spans="1:65" s="2" customFormat="1" ht="24" customHeight="1">
      <c r="A128" s="33"/>
      <c r="B128" s="169"/>
      <c r="C128" s="170" t="s">
        <v>272</v>
      </c>
      <c r="D128" s="170" t="s">
        <v>260</v>
      </c>
      <c r="E128" s="171" t="s">
        <v>2782</v>
      </c>
      <c r="F128" s="172" t="s">
        <v>2783</v>
      </c>
      <c r="G128" s="173" t="s">
        <v>435</v>
      </c>
      <c r="H128" s="174">
        <v>5</v>
      </c>
      <c r="I128" s="175"/>
      <c r="J128" s="174">
        <f t="shared" si="0"/>
        <v>0</v>
      </c>
      <c r="K128" s="176"/>
      <c r="L128" s="34"/>
      <c r="M128" s="177" t="s">
        <v>1</v>
      </c>
      <c r="N128" s="178" t="s">
        <v>40</v>
      </c>
      <c r="O128" s="59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644</v>
      </c>
      <c r="AT128" s="181" t="s">
        <v>260</v>
      </c>
      <c r="AU128" s="181" t="s">
        <v>89</v>
      </c>
      <c r="AY128" s="18" t="s">
        <v>258</v>
      </c>
      <c r="BE128" s="182">
        <f t="shared" si="4"/>
        <v>0</v>
      </c>
      <c r="BF128" s="182">
        <f t="shared" si="5"/>
        <v>0</v>
      </c>
      <c r="BG128" s="182">
        <f t="shared" si="6"/>
        <v>0</v>
      </c>
      <c r="BH128" s="182">
        <f t="shared" si="7"/>
        <v>0</v>
      </c>
      <c r="BI128" s="182">
        <f t="shared" si="8"/>
        <v>0</v>
      </c>
      <c r="BJ128" s="18" t="s">
        <v>89</v>
      </c>
      <c r="BK128" s="183">
        <f t="shared" si="9"/>
        <v>0</v>
      </c>
      <c r="BL128" s="18" t="s">
        <v>644</v>
      </c>
      <c r="BM128" s="181" t="s">
        <v>293</v>
      </c>
    </row>
    <row r="129" spans="1:65" s="2" customFormat="1" ht="16.5" customHeight="1">
      <c r="A129" s="33"/>
      <c r="B129" s="169"/>
      <c r="C129" s="170" t="s">
        <v>264</v>
      </c>
      <c r="D129" s="170" t="s">
        <v>260</v>
      </c>
      <c r="E129" s="171" t="s">
        <v>2784</v>
      </c>
      <c r="F129" s="172" t="s">
        <v>2785</v>
      </c>
      <c r="G129" s="173" t="s">
        <v>435</v>
      </c>
      <c r="H129" s="174">
        <v>15</v>
      </c>
      <c r="I129" s="175"/>
      <c r="J129" s="174">
        <f t="shared" si="0"/>
        <v>0</v>
      </c>
      <c r="K129" s="176"/>
      <c r="L129" s="34"/>
      <c r="M129" s="177" t="s">
        <v>1</v>
      </c>
      <c r="N129" s="178" t="s">
        <v>40</v>
      </c>
      <c r="O129" s="59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1" t="s">
        <v>644</v>
      </c>
      <c r="AT129" s="181" t="s">
        <v>260</v>
      </c>
      <c r="AU129" s="181" t="s">
        <v>89</v>
      </c>
      <c r="AY129" s="18" t="s">
        <v>258</v>
      </c>
      <c r="BE129" s="182">
        <f t="shared" si="4"/>
        <v>0</v>
      </c>
      <c r="BF129" s="182">
        <f t="shared" si="5"/>
        <v>0</v>
      </c>
      <c r="BG129" s="182">
        <f t="shared" si="6"/>
        <v>0</v>
      </c>
      <c r="BH129" s="182">
        <f t="shared" si="7"/>
        <v>0</v>
      </c>
      <c r="BI129" s="182">
        <f t="shared" si="8"/>
        <v>0</v>
      </c>
      <c r="BJ129" s="18" t="s">
        <v>89</v>
      </c>
      <c r="BK129" s="183">
        <f t="shared" si="9"/>
        <v>0</v>
      </c>
      <c r="BL129" s="18" t="s">
        <v>644</v>
      </c>
      <c r="BM129" s="181" t="s">
        <v>302</v>
      </c>
    </row>
    <row r="130" spans="1:65" s="2" customFormat="1" ht="36" customHeight="1">
      <c r="A130" s="33"/>
      <c r="B130" s="169"/>
      <c r="C130" s="170" t="s">
        <v>287</v>
      </c>
      <c r="D130" s="170" t="s">
        <v>260</v>
      </c>
      <c r="E130" s="171" t="s">
        <v>2786</v>
      </c>
      <c r="F130" s="172" t="s">
        <v>2787</v>
      </c>
      <c r="G130" s="173" t="s">
        <v>528</v>
      </c>
      <c r="H130" s="174">
        <v>670</v>
      </c>
      <c r="I130" s="175"/>
      <c r="J130" s="174">
        <f t="shared" si="0"/>
        <v>0</v>
      </c>
      <c r="K130" s="176"/>
      <c r="L130" s="34"/>
      <c r="M130" s="177" t="s">
        <v>1</v>
      </c>
      <c r="N130" s="178" t="s">
        <v>40</v>
      </c>
      <c r="O130" s="59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644</v>
      </c>
      <c r="AT130" s="181" t="s">
        <v>260</v>
      </c>
      <c r="AU130" s="181" t="s">
        <v>89</v>
      </c>
      <c r="AY130" s="18" t="s">
        <v>258</v>
      </c>
      <c r="BE130" s="182">
        <f t="shared" si="4"/>
        <v>0</v>
      </c>
      <c r="BF130" s="182">
        <f t="shared" si="5"/>
        <v>0</v>
      </c>
      <c r="BG130" s="182">
        <f t="shared" si="6"/>
        <v>0</v>
      </c>
      <c r="BH130" s="182">
        <f t="shared" si="7"/>
        <v>0</v>
      </c>
      <c r="BI130" s="182">
        <f t="shared" si="8"/>
        <v>0</v>
      </c>
      <c r="BJ130" s="18" t="s">
        <v>89</v>
      </c>
      <c r="BK130" s="183">
        <f t="shared" si="9"/>
        <v>0</v>
      </c>
      <c r="BL130" s="18" t="s">
        <v>644</v>
      </c>
      <c r="BM130" s="181" t="s">
        <v>311</v>
      </c>
    </row>
    <row r="131" spans="1:65" s="2" customFormat="1" ht="24" customHeight="1">
      <c r="A131" s="33"/>
      <c r="B131" s="169"/>
      <c r="C131" s="170" t="s">
        <v>293</v>
      </c>
      <c r="D131" s="170" t="s">
        <v>260</v>
      </c>
      <c r="E131" s="171" t="s">
        <v>2788</v>
      </c>
      <c r="F131" s="172" t="s">
        <v>2789</v>
      </c>
      <c r="G131" s="173" t="s">
        <v>528</v>
      </c>
      <c r="H131" s="174">
        <v>225</v>
      </c>
      <c r="I131" s="175"/>
      <c r="J131" s="174">
        <f t="shared" si="0"/>
        <v>0</v>
      </c>
      <c r="K131" s="176"/>
      <c r="L131" s="34"/>
      <c r="M131" s="177" t="s">
        <v>1</v>
      </c>
      <c r="N131" s="178" t="s">
        <v>40</v>
      </c>
      <c r="O131" s="59"/>
      <c r="P131" s="179">
        <f t="shared" si="1"/>
        <v>0</v>
      </c>
      <c r="Q131" s="179">
        <v>0</v>
      </c>
      <c r="R131" s="179">
        <f t="shared" si="2"/>
        <v>0</v>
      </c>
      <c r="S131" s="179">
        <v>0</v>
      </c>
      <c r="T131" s="18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644</v>
      </c>
      <c r="AT131" s="181" t="s">
        <v>260</v>
      </c>
      <c r="AU131" s="181" t="s">
        <v>89</v>
      </c>
      <c r="AY131" s="18" t="s">
        <v>258</v>
      </c>
      <c r="BE131" s="182">
        <f t="shared" si="4"/>
        <v>0</v>
      </c>
      <c r="BF131" s="182">
        <f t="shared" si="5"/>
        <v>0</v>
      </c>
      <c r="BG131" s="182">
        <f t="shared" si="6"/>
        <v>0</v>
      </c>
      <c r="BH131" s="182">
        <f t="shared" si="7"/>
        <v>0</v>
      </c>
      <c r="BI131" s="182">
        <f t="shared" si="8"/>
        <v>0</v>
      </c>
      <c r="BJ131" s="18" t="s">
        <v>89</v>
      </c>
      <c r="BK131" s="183">
        <f t="shared" si="9"/>
        <v>0</v>
      </c>
      <c r="BL131" s="18" t="s">
        <v>644</v>
      </c>
      <c r="BM131" s="181" t="s">
        <v>320</v>
      </c>
    </row>
    <row r="132" spans="1:65" s="2" customFormat="1" ht="16.5" customHeight="1">
      <c r="A132" s="33"/>
      <c r="B132" s="169"/>
      <c r="C132" s="170" t="s">
        <v>297</v>
      </c>
      <c r="D132" s="170" t="s">
        <v>260</v>
      </c>
      <c r="E132" s="171" t="s">
        <v>2790</v>
      </c>
      <c r="F132" s="172" t="s">
        <v>2791</v>
      </c>
      <c r="G132" s="173" t="s">
        <v>528</v>
      </c>
      <c r="H132" s="174">
        <v>1</v>
      </c>
      <c r="I132" s="175"/>
      <c r="J132" s="174">
        <f t="shared" si="0"/>
        <v>0</v>
      </c>
      <c r="K132" s="176"/>
      <c r="L132" s="34"/>
      <c r="M132" s="177" t="s">
        <v>1</v>
      </c>
      <c r="N132" s="178" t="s">
        <v>40</v>
      </c>
      <c r="O132" s="59"/>
      <c r="P132" s="179">
        <f t="shared" si="1"/>
        <v>0</v>
      </c>
      <c r="Q132" s="179">
        <v>0</v>
      </c>
      <c r="R132" s="179">
        <f t="shared" si="2"/>
        <v>0</v>
      </c>
      <c r="S132" s="179">
        <v>0</v>
      </c>
      <c r="T132" s="18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644</v>
      </c>
      <c r="AT132" s="181" t="s">
        <v>260</v>
      </c>
      <c r="AU132" s="181" t="s">
        <v>89</v>
      </c>
      <c r="AY132" s="18" t="s">
        <v>258</v>
      </c>
      <c r="BE132" s="182">
        <f t="shared" si="4"/>
        <v>0</v>
      </c>
      <c r="BF132" s="182">
        <f t="shared" si="5"/>
        <v>0</v>
      </c>
      <c r="BG132" s="182">
        <f t="shared" si="6"/>
        <v>0</v>
      </c>
      <c r="BH132" s="182">
        <f t="shared" si="7"/>
        <v>0</v>
      </c>
      <c r="BI132" s="182">
        <f t="shared" si="8"/>
        <v>0</v>
      </c>
      <c r="BJ132" s="18" t="s">
        <v>89</v>
      </c>
      <c r="BK132" s="183">
        <f t="shared" si="9"/>
        <v>0</v>
      </c>
      <c r="BL132" s="18" t="s">
        <v>644</v>
      </c>
      <c r="BM132" s="181" t="s">
        <v>332</v>
      </c>
    </row>
    <row r="133" spans="1:65" s="2" customFormat="1" ht="16.5" customHeight="1">
      <c r="A133" s="33"/>
      <c r="B133" s="169"/>
      <c r="C133" s="170" t="s">
        <v>302</v>
      </c>
      <c r="D133" s="170" t="s">
        <v>260</v>
      </c>
      <c r="E133" s="171" t="s">
        <v>2792</v>
      </c>
      <c r="F133" s="172" t="s">
        <v>2793</v>
      </c>
      <c r="G133" s="173" t="s">
        <v>528</v>
      </c>
      <c r="H133" s="174">
        <v>1180</v>
      </c>
      <c r="I133" s="175"/>
      <c r="J133" s="174">
        <f t="shared" si="0"/>
        <v>0</v>
      </c>
      <c r="K133" s="176"/>
      <c r="L133" s="34"/>
      <c r="M133" s="177" t="s">
        <v>1</v>
      </c>
      <c r="N133" s="178" t="s">
        <v>40</v>
      </c>
      <c r="O133" s="59"/>
      <c r="P133" s="179">
        <f t="shared" si="1"/>
        <v>0</v>
      </c>
      <c r="Q133" s="179">
        <v>0</v>
      </c>
      <c r="R133" s="179">
        <f t="shared" si="2"/>
        <v>0</v>
      </c>
      <c r="S133" s="179">
        <v>0</v>
      </c>
      <c r="T133" s="18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644</v>
      </c>
      <c r="AT133" s="181" t="s">
        <v>260</v>
      </c>
      <c r="AU133" s="181" t="s">
        <v>89</v>
      </c>
      <c r="AY133" s="18" t="s">
        <v>258</v>
      </c>
      <c r="BE133" s="182">
        <f t="shared" si="4"/>
        <v>0</v>
      </c>
      <c r="BF133" s="182">
        <f t="shared" si="5"/>
        <v>0</v>
      </c>
      <c r="BG133" s="182">
        <f t="shared" si="6"/>
        <v>0</v>
      </c>
      <c r="BH133" s="182">
        <f t="shared" si="7"/>
        <v>0</v>
      </c>
      <c r="BI133" s="182">
        <f t="shared" si="8"/>
        <v>0</v>
      </c>
      <c r="BJ133" s="18" t="s">
        <v>89</v>
      </c>
      <c r="BK133" s="183">
        <f t="shared" si="9"/>
        <v>0</v>
      </c>
      <c r="BL133" s="18" t="s">
        <v>644</v>
      </c>
      <c r="BM133" s="181" t="s">
        <v>351</v>
      </c>
    </row>
    <row r="134" spans="1:65" s="2" customFormat="1" ht="16.5" customHeight="1">
      <c r="A134" s="33"/>
      <c r="B134" s="169"/>
      <c r="C134" s="170" t="s">
        <v>306</v>
      </c>
      <c r="D134" s="170" t="s">
        <v>260</v>
      </c>
      <c r="E134" s="171" t="s">
        <v>2794</v>
      </c>
      <c r="F134" s="172" t="s">
        <v>2795</v>
      </c>
      <c r="G134" s="173" t="s">
        <v>435</v>
      </c>
      <c r="H134" s="174">
        <v>1</v>
      </c>
      <c r="I134" s="175"/>
      <c r="J134" s="174">
        <f t="shared" si="0"/>
        <v>0</v>
      </c>
      <c r="K134" s="176"/>
      <c r="L134" s="34"/>
      <c r="M134" s="177" t="s">
        <v>1</v>
      </c>
      <c r="N134" s="178" t="s">
        <v>40</v>
      </c>
      <c r="O134" s="59"/>
      <c r="P134" s="179">
        <f t="shared" si="1"/>
        <v>0</v>
      </c>
      <c r="Q134" s="179">
        <v>0</v>
      </c>
      <c r="R134" s="179">
        <f t="shared" si="2"/>
        <v>0</v>
      </c>
      <c r="S134" s="179">
        <v>0</v>
      </c>
      <c r="T134" s="18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644</v>
      </c>
      <c r="AT134" s="181" t="s">
        <v>260</v>
      </c>
      <c r="AU134" s="181" t="s">
        <v>89</v>
      </c>
      <c r="AY134" s="18" t="s">
        <v>258</v>
      </c>
      <c r="BE134" s="182">
        <f t="shared" si="4"/>
        <v>0</v>
      </c>
      <c r="BF134" s="182">
        <f t="shared" si="5"/>
        <v>0</v>
      </c>
      <c r="BG134" s="182">
        <f t="shared" si="6"/>
        <v>0</v>
      </c>
      <c r="BH134" s="182">
        <f t="shared" si="7"/>
        <v>0</v>
      </c>
      <c r="BI134" s="182">
        <f t="shared" si="8"/>
        <v>0</v>
      </c>
      <c r="BJ134" s="18" t="s">
        <v>89</v>
      </c>
      <c r="BK134" s="183">
        <f t="shared" si="9"/>
        <v>0</v>
      </c>
      <c r="BL134" s="18" t="s">
        <v>644</v>
      </c>
      <c r="BM134" s="181" t="s">
        <v>365</v>
      </c>
    </row>
    <row r="135" spans="1:65" s="2" customFormat="1" ht="16.5" customHeight="1">
      <c r="A135" s="33"/>
      <c r="B135" s="169"/>
      <c r="C135" s="170" t="s">
        <v>311</v>
      </c>
      <c r="D135" s="170" t="s">
        <v>260</v>
      </c>
      <c r="E135" s="171" t="s">
        <v>2796</v>
      </c>
      <c r="F135" s="172" t="s">
        <v>2797</v>
      </c>
      <c r="G135" s="173" t="s">
        <v>435</v>
      </c>
      <c r="H135" s="174">
        <v>1</v>
      </c>
      <c r="I135" s="175"/>
      <c r="J135" s="174">
        <f t="shared" si="0"/>
        <v>0</v>
      </c>
      <c r="K135" s="176"/>
      <c r="L135" s="34"/>
      <c r="M135" s="177" t="s">
        <v>1</v>
      </c>
      <c r="N135" s="178" t="s">
        <v>40</v>
      </c>
      <c r="O135" s="59"/>
      <c r="P135" s="179">
        <f t="shared" si="1"/>
        <v>0</v>
      </c>
      <c r="Q135" s="179">
        <v>0</v>
      </c>
      <c r="R135" s="179">
        <f t="shared" si="2"/>
        <v>0</v>
      </c>
      <c r="S135" s="179">
        <v>0</v>
      </c>
      <c r="T135" s="18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644</v>
      </c>
      <c r="AT135" s="181" t="s">
        <v>260</v>
      </c>
      <c r="AU135" s="181" t="s">
        <v>89</v>
      </c>
      <c r="AY135" s="18" t="s">
        <v>258</v>
      </c>
      <c r="BE135" s="182">
        <f t="shared" si="4"/>
        <v>0</v>
      </c>
      <c r="BF135" s="182">
        <f t="shared" si="5"/>
        <v>0</v>
      </c>
      <c r="BG135" s="182">
        <f t="shared" si="6"/>
        <v>0</v>
      </c>
      <c r="BH135" s="182">
        <f t="shared" si="7"/>
        <v>0</v>
      </c>
      <c r="BI135" s="182">
        <f t="shared" si="8"/>
        <v>0</v>
      </c>
      <c r="BJ135" s="18" t="s">
        <v>89</v>
      </c>
      <c r="BK135" s="183">
        <f t="shared" si="9"/>
        <v>0</v>
      </c>
      <c r="BL135" s="18" t="s">
        <v>644</v>
      </c>
      <c r="BM135" s="181" t="s">
        <v>7</v>
      </c>
    </row>
    <row r="136" spans="1:65" s="2" customFormat="1" ht="16.5" customHeight="1">
      <c r="A136" s="33"/>
      <c r="B136" s="169"/>
      <c r="C136" s="170" t="s">
        <v>316</v>
      </c>
      <c r="D136" s="170" t="s">
        <v>260</v>
      </c>
      <c r="E136" s="171" t="s">
        <v>2798</v>
      </c>
      <c r="F136" s="172" t="s">
        <v>2799</v>
      </c>
      <c r="G136" s="173" t="s">
        <v>435</v>
      </c>
      <c r="H136" s="174">
        <v>1</v>
      </c>
      <c r="I136" s="175"/>
      <c r="J136" s="174">
        <f t="shared" si="0"/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644</v>
      </c>
      <c r="AT136" s="181" t="s">
        <v>260</v>
      </c>
      <c r="AU136" s="181" t="s">
        <v>89</v>
      </c>
      <c r="AY136" s="18" t="s">
        <v>258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89</v>
      </c>
      <c r="BK136" s="183">
        <f t="shared" si="9"/>
        <v>0</v>
      </c>
      <c r="BL136" s="18" t="s">
        <v>644</v>
      </c>
      <c r="BM136" s="181" t="s">
        <v>383</v>
      </c>
    </row>
    <row r="137" spans="1:65" s="2" customFormat="1" ht="16.5" customHeight="1">
      <c r="A137" s="33"/>
      <c r="B137" s="169"/>
      <c r="C137" s="170" t="s">
        <v>320</v>
      </c>
      <c r="D137" s="170" t="s">
        <v>260</v>
      </c>
      <c r="E137" s="171" t="s">
        <v>2755</v>
      </c>
      <c r="F137" s="172" t="s">
        <v>2756</v>
      </c>
      <c r="G137" s="173" t="s">
        <v>1511</v>
      </c>
      <c r="H137" s="175"/>
      <c r="I137" s="175"/>
      <c r="J137" s="174">
        <f t="shared" si="0"/>
        <v>0</v>
      </c>
      <c r="K137" s="176"/>
      <c r="L137" s="34"/>
      <c r="M137" s="177" t="s">
        <v>1</v>
      </c>
      <c r="N137" s="178" t="s">
        <v>40</v>
      </c>
      <c r="O137" s="59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1" t="s">
        <v>644</v>
      </c>
      <c r="AT137" s="181" t="s">
        <v>260</v>
      </c>
      <c r="AU137" s="181" t="s">
        <v>89</v>
      </c>
      <c r="AY137" s="18" t="s">
        <v>258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89</v>
      </c>
      <c r="BK137" s="183">
        <f t="shared" si="9"/>
        <v>0</v>
      </c>
      <c r="BL137" s="18" t="s">
        <v>644</v>
      </c>
      <c r="BM137" s="181" t="s">
        <v>393</v>
      </c>
    </row>
    <row r="138" spans="1:65" s="2" customFormat="1" ht="16.5" customHeight="1">
      <c r="A138" s="33"/>
      <c r="B138" s="169"/>
      <c r="C138" s="170" t="s">
        <v>326</v>
      </c>
      <c r="D138" s="170" t="s">
        <v>260</v>
      </c>
      <c r="E138" s="171" t="s">
        <v>2761</v>
      </c>
      <c r="F138" s="172" t="s">
        <v>2762</v>
      </c>
      <c r="G138" s="173" t="s">
        <v>1511</v>
      </c>
      <c r="H138" s="175"/>
      <c r="I138" s="175"/>
      <c r="J138" s="174">
        <f t="shared" si="0"/>
        <v>0</v>
      </c>
      <c r="K138" s="176"/>
      <c r="L138" s="34"/>
      <c r="M138" s="177" t="s">
        <v>1</v>
      </c>
      <c r="N138" s="178" t="s">
        <v>40</v>
      </c>
      <c r="O138" s="59"/>
      <c r="P138" s="179">
        <f t="shared" si="1"/>
        <v>0</v>
      </c>
      <c r="Q138" s="179">
        <v>0</v>
      </c>
      <c r="R138" s="179">
        <f t="shared" si="2"/>
        <v>0</v>
      </c>
      <c r="S138" s="179">
        <v>0</v>
      </c>
      <c r="T138" s="18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644</v>
      </c>
      <c r="AT138" s="181" t="s">
        <v>260</v>
      </c>
      <c r="AU138" s="181" t="s">
        <v>89</v>
      </c>
      <c r="AY138" s="18" t="s">
        <v>258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89</v>
      </c>
      <c r="BK138" s="183">
        <f t="shared" si="9"/>
        <v>0</v>
      </c>
      <c r="BL138" s="18" t="s">
        <v>644</v>
      </c>
      <c r="BM138" s="181" t="s">
        <v>406</v>
      </c>
    </row>
    <row r="139" spans="1:65" s="12" customFormat="1" ht="22.9" customHeight="1">
      <c r="B139" s="156"/>
      <c r="D139" s="157" t="s">
        <v>73</v>
      </c>
      <c r="E139" s="167" t="s">
        <v>2763</v>
      </c>
      <c r="F139" s="167" t="s">
        <v>2764</v>
      </c>
      <c r="I139" s="159"/>
      <c r="J139" s="168">
        <f>BK139</f>
        <v>0</v>
      </c>
      <c r="L139" s="156"/>
      <c r="M139" s="161"/>
      <c r="N139" s="162"/>
      <c r="O139" s="162"/>
      <c r="P139" s="163">
        <f>SUM(P140:P144)</f>
        <v>0</v>
      </c>
      <c r="Q139" s="162"/>
      <c r="R139" s="163">
        <f>SUM(R140:R144)</f>
        <v>0</v>
      </c>
      <c r="S139" s="162"/>
      <c r="T139" s="164">
        <f>SUM(T140:T144)</f>
        <v>0</v>
      </c>
      <c r="AR139" s="157" t="s">
        <v>264</v>
      </c>
      <c r="AT139" s="165" t="s">
        <v>73</v>
      </c>
      <c r="AU139" s="165" t="s">
        <v>82</v>
      </c>
      <c r="AY139" s="157" t="s">
        <v>258</v>
      </c>
      <c r="BK139" s="166">
        <f>SUM(BK140:BK144)</f>
        <v>0</v>
      </c>
    </row>
    <row r="140" spans="1:65" s="2" customFormat="1" ht="16.5" customHeight="1">
      <c r="A140" s="33"/>
      <c r="B140" s="169"/>
      <c r="C140" s="170" t="s">
        <v>332</v>
      </c>
      <c r="D140" s="170" t="s">
        <v>260</v>
      </c>
      <c r="E140" s="171" t="s">
        <v>2800</v>
      </c>
      <c r="F140" s="172" t="s">
        <v>2801</v>
      </c>
      <c r="G140" s="173" t="s">
        <v>2578</v>
      </c>
      <c r="H140" s="174">
        <v>30</v>
      </c>
      <c r="I140" s="175"/>
      <c r="J140" s="174">
        <f>ROUND(I140*H140,3)</f>
        <v>0</v>
      </c>
      <c r="K140" s="176"/>
      <c r="L140" s="34"/>
      <c r="M140" s="177" t="s">
        <v>1</v>
      </c>
      <c r="N140" s="178" t="s">
        <v>40</v>
      </c>
      <c r="O140" s="59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2767</v>
      </c>
      <c r="AT140" s="181" t="s">
        <v>260</v>
      </c>
      <c r="AU140" s="181" t="s">
        <v>89</v>
      </c>
      <c r="AY140" s="18" t="s">
        <v>258</v>
      </c>
      <c r="BE140" s="182">
        <f>IF(N140="základná",J140,0)</f>
        <v>0</v>
      </c>
      <c r="BF140" s="182">
        <f>IF(N140="znížená",J140,0)</f>
        <v>0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8" t="s">
        <v>89</v>
      </c>
      <c r="BK140" s="183">
        <f>ROUND(I140*H140,3)</f>
        <v>0</v>
      </c>
      <c r="BL140" s="18" t="s">
        <v>2767</v>
      </c>
      <c r="BM140" s="181" t="s">
        <v>424</v>
      </c>
    </row>
    <row r="141" spans="1:65" s="2" customFormat="1" ht="16.5" customHeight="1">
      <c r="A141" s="33"/>
      <c r="B141" s="169"/>
      <c r="C141" s="170" t="s">
        <v>338</v>
      </c>
      <c r="D141" s="170" t="s">
        <v>260</v>
      </c>
      <c r="E141" s="171" t="s">
        <v>2802</v>
      </c>
      <c r="F141" s="172" t="s">
        <v>2803</v>
      </c>
      <c r="G141" s="173" t="s">
        <v>2578</v>
      </c>
      <c r="H141" s="174">
        <v>55</v>
      </c>
      <c r="I141" s="175"/>
      <c r="J141" s="174">
        <f>ROUND(I141*H141,3)</f>
        <v>0</v>
      </c>
      <c r="K141" s="176"/>
      <c r="L141" s="34"/>
      <c r="M141" s="177" t="s">
        <v>1</v>
      </c>
      <c r="N141" s="178" t="s">
        <v>40</v>
      </c>
      <c r="O141" s="59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2767</v>
      </c>
      <c r="AT141" s="181" t="s">
        <v>260</v>
      </c>
      <c r="AU141" s="181" t="s">
        <v>89</v>
      </c>
      <c r="AY141" s="18" t="s">
        <v>258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8" t="s">
        <v>89</v>
      </c>
      <c r="BK141" s="183">
        <f>ROUND(I141*H141,3)</f>
        <v>0</v>
      </c>
      <c r="BL141" s="18" t="s">
        <v>2767</v>
      </c>
      <c r="BM141" s="181" t="s">
        <v>437</v>
      </c>
    </row>
    <row r="142" spans="1:65" s="2" customFormat="1" ht="16.5" customHeight="1">
      <c r="A142" s="33"/>
      <c r="B142" s="169"/>
      <c r="C142" s="170" t="s">
        <v>351</v>
      </c>
      <c r="D142" s="170" t="s">
        <v>260</v>
      </c>
      <c r="E142" s="171" t="s">
        <v>2772</v>
      </c>
      <c r="F142" s="172" t="s">
        <v>2773</v>
      </c>
      <c r="G142" s="173" t="s">
        <v>2578</v>
      </c>
      <c r="H142" s="174">
        <v>45</v>
      </c>
      <c r="I142" s="175"/>
      <c r="J142" s="174">
        <f>ROUND(I142*H142,3)</f>
        <v>0</v>
      </c>
      <c r="K142" s="176"/>
      <c r="L142" s="34"/>
      <c r="M142" s="177" t="s">
        <v>1</v>
      </c>
      <c r="N142" s="178" t="s">
        <v>40</v>
      </c>
      <c r="O142" s="59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2767</v>
      </c>
      <c r="AT142" s="181" t="s">
        <v>260</v>
      </c>
      <c r="AU142" s="181" t="s">
        <v>89</v>
      </c>
      <c r="AY142" s="18" t="s">
        <v>258</v>
      </c>
      <c r="BE142" s="182">
        <f>IF(N142="základná",J142,0)</f>
        <v>0</v>
      </c>
      <c r="BF142" s="182">
        <f>IF(N142="znížená",J142,0)</f>
        <v>0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8" t="s">
        <v>89</v>
      </c>
      <c r="BK142" s="183">
        <f>ROUND(I142*H142,3)</f>
        <v>0</v>
      </c>
      <c r="BL142" s="18" t="s">
        <v>2767</v>
      </c>
      <c r="BM142" s="181" t="s">
        <v>445</v>
      </c>
    </row>
    <row r="143" spans="1:65" s="2" customFormat="1" ht="16.5" customHeight="1">
      <c r="A143" s="33"/>
      <c r="B143" s="169"/>
      <c r="C143" s="170" t="s">
        <v>357</v>
      </c>
      <c r="D143" s="170" t="s">
        <v>260</v>
      </c>
      <c r="E143" s="171" t="s">
        <v>2804</v>
      </c>
      <c r="F143" s="172" t="s">
        <v>2805</v>
      </c>
      <c r="G143" s="173" t="s">
        <v>2806</v>
      </c>
      <c r="H143" s="174">
        <v>1</v>
      </c>
      <c r="I143" s="175"/>
      <c r="J143" s="174">
        <f>ROUND(I143*H143,3)</f>
        <v>0</v>
      </c>
      <c r="K143" s="176"/>
      <c r="L143" s="34"/>
      <c r="M143" s="177" t="s">
        <v>1</v>
      </c>
      <c r="N143" s="178" t="s">
        <v>40</v>
      </c>
      <c r="O143" s="59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2767</v>
      </c>
      <c r="AT143" s="181" t="s">
        <v>260</v>
      </c>
      <c r="AU143" s="181" t="s">
        <v>89</v>
      </c>
      <c r="AY143" s="18" t="s">
        <v>258</v>
      </c>
      <c r="BE143" s="182">
        <f>IF(N143="základná",J143,0)</f>
        <v>0</v>
      </c>
      <c r="BF143" s="182">
        <f>IF(N143="znížená",J143,0)</f>
        <v>0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8" t="s">
        <v>89</v>
      </c>
      <c r="BK143" s="183">
        <f>ROUND(I143*H143,3)</f>
        <v>0</v>
      </c>
      <c r="BL143" s="18" t="s">
        <v>2767</v>
      </c>
      <c r="BM143" s="181" t="s">
        <v>453</v>
      </c>
    </row>
    <row r="144" spans="1:65" s="2" customFormat="1" ht="16.5" customHeight="1">
      <c r="A144" s="33"/>
      <c r="B144" s="169"/>
      <c r="C144" s="170" t="s">
        <v>365</v>
      </c>
      <c r="D144" s="170" t="s">
        <v>260</v>
      </c>
      <c r="E144" s="171" t="s">
        <v>2807</v>
      </c>
      <c r="F144" s="172" t="s">
        <v>2808</v>
      </c>
      <c r="G144" s="173" t="s">
        <v>2806</v>
      </c>
      <c r="H144" s="174">
        <v>2</v>
      </c>
      <c r="I144" s="175"/>
      <c r="J144" s="174">
        <f>ROUND(I144*H144,3)</f>
        <v>0</v>
      </c>
      <c r="K144" s="176"/>
      <c r="L144" s="34"/>
      <c r="M144" s="226" t="s">
        <v>1</v>
      </c>
      <c r="N144" s="227" t="s">
        <v>40</v>
      </c>
      <c r="O144" s="228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2767</v>
      </c>
      <c r="AT144" s="181" t="s">
        <v>260</v>
      </c>
      <c r="AU144" s="181" t="s">
        <v>89</v>
      </c>
      <c r="AY144" s="18" t="s">
        <v>258</v>
      </c>
      <c r="BE144" s="182">
        <f>IF(N144="základná",J144,0)</f>
        <v>0</v>
      </c>
      <c r="BF144" s="182">
        <f>IF(N144="znížená",J144,0)</f>
        <v>0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8" t="s">
        <v>89</v>
      </c>
      <c r="BK144" s="183">
        <f>ROUND(I144*H144,3)</f>
        <v>0</v>
      </c>
      <c r="BL144" s="18" t="s">
        <v>2767</v>
      </c>
      <c r="BM144" s="181" t="s">
        <v>461</v>
      </c>
    </row>
    <row r="145" spans="1:31" s="2" customFormat="1" ht="6.95" customHeight="1">
      <c r="A145" s="33"/>
      <c r="B145" s="48"/>
      <c r="C145" s="49"/>
      <c r="D145" s="49"/>
      <c r="E145" s="49"/>
      <c r="F145" s="49"/>
      <c r="G145" s="49"/>
      <c r="H145" s="49"/>
      <c r="I145" s="128"/>
      <c r="J145" s="49"/>
      <c r="K145" s="49"/>
      <c r="L145" s="34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autoFilter ref="C122:K14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>
      <selection activeCell="E23" sqref="E2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120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2592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2593</v>
      </c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50" t="s">
        <v>2809</v>
      </c>
      <c r="F11" s="276"/>
      <c r="G11" s="276"/>
      <c r="H11" s="276"/>
      <c r="I11" s="10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104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104" t="s">
        <v>20</v>
      </c>
      <c r="J14" s="56">
        <f>'Rekapitulácia stavby'!AN8</f>
        <v>43663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21</v>
      </c>
      <c r="E16" s="33"/>
      <c r="F16" s="33"/>
      <c r="G16" s="33"/>
      <c r="H16" s="33"/>
      <c r="I16" s="104" t="s">
        <v>22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23</v>
      </c>
      <c r="F17" s="33"/>
      <c r="G17" s="33"/>
      <c r="H17" s="33"/>
      <c r="I17" s="104" t="s">
        <v>24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25</v>
      </c>
      <c r="E19" s="33"/>
      <c r="F19" s="33"/>
      <c r="G19" s="33"/>
      <c r="H19" s="33"/>
      <c r="I19" s="104" t="s">
        <v>22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'Rekapitulácia stavby'!E14</f>
        <v>Vyplň údaj</v>
      </c>
      <c r="F20" s="253"/>
      <c r="G20" s="253"/>
      <c r="H20" s="253"/>
      <c r="I20" s="104" t="s">
        <v>24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27</v>
      </c>
      <c r="E22" s="33"/>
      <c r="F22" s="33"/>
      <c r="G22" s="33"/>
      <c r="H22" s="33"/>
      <c r="I22" s="104" t="s">
        <v>22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3457</v>
      </c>
      <c r="F23" s="33"/>
      <c r="G23" s="33"/>
      <c r="H23" s="33"/>
      <c r="I23" s="104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104" t="s">
        <v>22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/>
      <c r="F26" s="33"/>
      <c r="G26" s="33"/>
      <c r="H26" s="33"/>
      <c r="I26" s="104" t="s">
        <v>24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5"/>
      <c r="B29" s="106"/>
      <c r="C29" s="105"/>
      <c r="D29" s="105"/>
      <c r="E29" s="257" t="s">
        <v>1</v>
      </c>
      <c r="F29" s="257"/>
      <c r="G29" s="257"/>
      <c r="H29" s="257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11" t="s">
        <v>34</v>
      </c>
      <c r="E32" s="33"/>
      <c r="F32" s="33"/>
      <c r="G32" s="33"/>
      <c r="H32" s="33"/>
      <c r="I32" s="10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10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12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3" t="s">
        <v>38</v>
      </c>
      <c r="E35" s="28" t="s">
        <v>39</v>
      </c>
      <c r="F35" s="114">
        <f>ROUND((SUM(BE124:BE156)),  2)</f>
        <v>0</v>
      </c>
      <c r="G35" s="33"/>
      <c r="H35" s="33"/>
      <c r="I35" s="115">
        <v>0.2</v>
      </c>
      <c r="J35" s="114">
        <f>ROUND(((SUM(BE124:BE156))*I35),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14">
        <f>ROUND((SUM(BF124:BF156)),  2)</f>
        <v>0</v>
      </c>
      <c r="G36" s="33"/>
      <c r="H36" s="33"/>
      <c r="I36" s="115">
        <v>0.2</v>
      </c>
      <c r="J36" s="114">
        <f>ROUND(((SUM(BF124:BF156))*I36),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14">
        <f>ROUND((SUM(BG124:BG156)),  2)</f>
        <v>0</v>
      </c>
      <c r="G37" s="33"/>
      <c r="H37" s="33"/>
      <c r="I37" s="115">
        <v>0.2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14">
        <f>ROUND((SUM(BH124:BH156)),  2)</f>
        <v>0</v>
      </c>
      <c r="G38" s="33"/>
      <c r="H38" s="33"/>
      <c r="I38" s="115">
        <v>0.2</v>
      </c>
      <c r="J38" s="114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14">
        <f>ROUND((SUM(BI124:BI156)),  2)</f>
        <v>0</v>
      </c>
      <c r="G39" s="33"/>
      <c r="H39" s="33"/>
      <c r="I39" s="115">
        <v>0</v>
      </c>
      <c r="J39" s="114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6"/>
      <c r="D41" s="117" t="s">
        <v>44</v>
      </c>
      <c r="E41" s="61"/>
      <c r="F41" s="61"/>
      <c r="G41" s="118" t="s">
        <v>45</v>
      </c>
      <c r="H41" s="119" t="s">
        <v>46</v>
      </c>
      <c r="I41" s="120"/>
      <c r="J41" s="121">
        <f>SUM(J32:J39)</f>
        <v>0</v>
      </c>
      <c r="K41" s="12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2592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2593</v>
      </c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50" t="str">
        <f>E11</f>
        <v>003 - Rozvod EZS</v>
      </c>
      <c r="F89" s="276"/>
      <c r="G89" s="276"/>
      <c r="H89" s="276"/>
      <c r="I89" s="10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ul.Kármána 2, Lučenec</v>
      </c>
      <c r="G91" s="33"/>
      <c r="H91" s="33"/>
      <c r="I91" s="104" t="s">
        <v>20</v>
      </c>
      <c r="J91" s="56">
        <f>IF(J14="","",J14)</f>
        <v>43663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21</v>
      </c>
      <c r="D93" s="33"/>
      <c r="E93" s="33"/>
      <c r="F93" s="26" t="str">
        <f>E17</f>
        <v>BB samosprávny kraj</v>
      </c>
      <c r="G93" s="33"/>
      <c r="H93" s="33"/>
      <c r="I93" s="104" t="s">
        <v>27</v>
      </c>
      <c r="J93" s="31" t="str">
        <f>E23</f>
        <v>Vargová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25</v>
      </c>
      <c r="D94" s="33"/>
      <c r="E94" s="33"/>
      <c r="F94" s="26" t="str">
        <f>IF(E20="","",E20)</f>
        <v>Vyplň údaj</v>
      </c>
      <c r="G94" s="33"/>
      <c r="H94" s="33"/>
      <c r="I94" s="104" t="s">
        <v>31</v>
      </c>
      <c r="J94" s="31">
        <f>E26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30" t="s">
        <v>207</v>
      </c>
      <c r="D96" s="116"/>
      <c r="E96" s="116"/>
      <c r="F96" s="116"/>
      <c r="G96" s="116"/>
      <c r="H96" s="116"/>
      <c r="I96" s="131"/>
      <c r="J96" s="132" t="s">
        <v>208</v>
      </c>
      <c r="K96" s="11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3" t="s">
        <v>209</v>
      </c>
      <c r="D98" s="33"/>
      <c r="E98" s="33"/>
      <c r="F98" s="33"/>
      <c r="G98" s="33"/>
      <c r="H98" s="33"/>
      <c r="I98" s="10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210</v>
      </c>
    </row>
    <row r="99" spans="1:47" s="9" customFormat="1" ht="24.95" customHeight="1">
      <c r="B99" s="134"/>
      <c r="D99" s="135" t="s">
        <v>211</v>
      </c>
      <c r="E99" s="136"/>
      <c r="F99" s="136"/>
      <c r="G99" s="136"/>
      <c r="H99" s="136"/>
      <c r="I99" s="137"/>
      <c r="J99" s="138">
        <f>J125</f>
        <v>0</v>
      </c>
      <c r="L99" s="134"/>
    </row>
    <row r="100" spans="1:47" s="10" customFormat="1" ht="19.899999999999999" customHeight="1">
      <c r="B100" s="139"/>
      <c r="D100" s="140" t="s">
        <v>218</v>
      </c>
      <c r="E100" s="141"/>
      <c r="F100" s="141"/>
      <c r="G100" s="141"/>
      <c r="H100" s="141"/>
      <c r="I100" s="142"/>
      <c r="J100" s="143">
        <f>J126</f>
        <v>0</v>
      </c>
      <c r="L100" s="139"/>
    </row>
    <row r="101" spans="1:47" s="10" customFormat="1" ht="19.899999999999999" customHeight="1">
      <c r="B101" s="139"/>
      <c r="D101" s="140" t="s">
        <v>2775</v>
      </c>
      <c r="E101" s="141"/>
      <c r="F101" s="141"/>
      <c r="G101" s="141"/>
      <c r="H101" s="141"/>
      <c r="I101" s="142"/>
      <c r="J101" s="143">
        <f>J137</f>
        <v>0</v>
      </c>
      <c r="L101" s="139"/>
    </row>
    <row r="102" spans="1:47" s="10" customFormat="1" ht="19.899999999999999" customHeight="1">
      <c r="B102" s="139"/>
      <c r="D102" s="140" t="s">
        <v>2597</v>
      </c>
      <c r="E102" s="141"/>
      <c r="F102" s="141"/>
      <c r="G102" s="141"/>
      <c r="H102" s="141"/>
      <c r="I102" s="142"/>
      <c r="J102" s="143">
        <f>J152</f>
        <v>0</v>
      </c>
      <c r="L102" s="139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10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128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129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244</v>
      </c>
      <c r="D109" s="33"/>
      <c r="E109" s="33"/>
      <c r="F109" s="33"/>
      <c r="G109" s="33"/>
      <c r="H109" s="33"/>
      <c r="I109" s="10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10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14</v>
      </c>
      <c r="D111" s="33"/>
      <c r="E111" s="33"/>
      <c r="F111" s="33"/>
      <c r="G111" s="33"/>
      <c r="H111" s="33"/>
      <c r="I111" s="10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.5" customHeight="1">
      <c r="A112" s="33"/>
      <c r="B112" s="34"/>
      <c r="C112" s="33"/>
      <c r="D112" s="33"/>
      <c r="E112" s="274" t="str">
        <f>E7</f>
        <v>Novohradská knižnica Lučenec - PD pre rekon.budovy ul.Kármana 2- zmena PD riešenie časti budovy</v>
      </c>
      <c r="F112" s="275"/>
      <c r="G112" s="275"/>
      <c r="H112" s="275"/>
      <c r="I112" s="10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120</v>
      </c>
      <c r="I113" s="99"/>
      <c r="L113" s="21"/>
    </row>
    <row r="114" spans="1:65" s="2" customFormat="1" ht="16.5" customHeight="1">
      <c r="A114" s="33"/>
      <c r="B114" s="34"/>
      <c r="C114" s="33"/>
      <c r="D114" s="33"/>
      <c r="E114" s="274" t="s">
        <v>2592</v>
      </c>
      <c r="F114" s="276"/>
      <c r="G114" s="276"/>
      <c r="H114" s="276"/>
      <c r="I114" s="10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2593</v>
      </c>
      <c r="D115" s="33"/>
      <c r="E115" s="33"/>
      <c r="F115" s="33"/>
      <c r="G115" s="33"/>
      <c r="H115" s="33"/>
      <c r="I115" s="10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50" t="str">
        <f>E11</f>
        <v>003 - Rozvod EZS</v>
      </c>
      <c r="F116" s="276"/>
      <c r="G116" s="276"/>
      <c r="H116" s="276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18</v>
      </c>
      <c r="D118" s="33"/>
      <c r="E118" s="33"/>
      <c r="F118" s="26" t="str">
        <f>F14</f>
        <v>ul.Kármána 2, Lučenec</v>
      </c>
      <c r="G118" s="33"/>
      <c r="H118" s="33"/>
      <c r="I118" s="104" t="s">
        <v>20</v>
      </c>
      <c r="J118" s="56">
        <f>IF(J14="","",J14)</f>
        <v>43663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21</v>
      </c>
      <c r="D120" s="33"/>
      <c r="E120" s="33"/>
      <c r="F120" s="26" t="str">
        <f>E17</f>
        <v>BB samosprávny kraj</v>
      </c>
      <c r="G120" s="33"/>
      <c r="H120" s="33"/>
      <c r="I120" s="104" t="s">
        <v>27</v>
      </c>
      <c r="J120" s="31" t="str">
        <f>E23</f>
        <v>Vargová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25</v>
      </c>
      <c r="D121" s="33"/>
      <c r="E121" s="33"/>
      <c r="F121" s="26" t="str">
        <f>IF(E20="","",E20)</f>
        <v>Vyplň údaj</v>
      </c>
      <c r="G121" s="33"/>
      <c r="H121" s="33"/>
      <c r="I121" s="104" t="s">
        <v>31</v>
      </c>
      <c r="J121" s="31">
        <f>E26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10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44"/>
      <c r="B123" s="145"/>
      <c r="C123" s="146" t="s">
        <v>245</v>
      </c>
      <c r="D123" s="147" t="s">
        <v>59</v>
      </c>
      <c r="E123" s="147" t="s">
        <v>55</v>
      </c>
      <c r="F123" s="147" t="s">
        <v>56</v>
      </c>
      <c r="G123" s="147" t="s">
        <v>246</v>
      </c>
      <c r="H123" s="147" t="s">
        <v>247</v>
      </c>
      <c r="I123" s="148" t="s">
        <v>248</v>
      </c>
      <c r="J123" s="149" t="s">
        <v>208</v>
      </c>
      <c r="K123" s="150" t="s">
        <v>249</v>
      </c>
      <c r="L123" s="151"/>
      <c r="M123" s="63" t="s">
        <v>1</v>
      </c>
      <c r="N123" s="64" t="s">
        <v>38</v>
      </c>
      <c r="O123" s="64" t="s">
        <v>250</v>
      </c>
      <c r="P123" s="64" t="s">
        <v>251</v>
      </c>
      <c r="Q123" s="64" t="s">
        <v>252</v>
      </c>
      <c r="R123" s="64" t="s">
        <v>253</v>
      </c>
      <c r="S123" s="64" t="s">
        <v>254</v>
      </c>
      <c r="T123" s="65" t="s">
        <v>255</v>
      </c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</row>
    <row r="124" spans="1:65" s="2" customFormat="1" ht="22.9" customHeight="1">
      <c r="A124" s="33"/>
      <c r="B124" s="34"/>
      <c r="C124" s="70" t="s">
        <v>209</v>
      </c>
      <c r="D124" s="33"/>
      <c r="E124" s="33"/>
      <c r="F124" s="33"/>
      <c r="G124" s="33"/>
      <c r="H124" s="33"/>
      <c r="I124" s="103"/>
      <c r="J124" s="152">
        <f>BK124</f>
        <v>0</v>
      </c>
      <c r="K124" s="33"/>
      <c r="L124" s="34"/>
      <c r="M124" s="66"/>
      <c r="N124" s="57"/>
      <c r="O124" s="67"/>
      <c r="P124" s="153">
        <f>P125</f>
        <v>0</v>
      </c>
      <c r="Q124" s="67"/>
      <c r="R124" s="153">
        <f>R125</f>
        <v>0</v>
      </c>
      <c r="S124" s="67"/>
      <c r="T124" s="154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73</v>
      </c>
      <c r="AU124" s="18" t="s">
        <v>210</v>
      </c>
      <c r="BK124" s="155">
        <f>BK125</f>
        <v>0</v>
      </c>
    </row>
    <row r="125" spans="1:65" s="12" customFormat="1" ht="25.9" customHeight="1">
      <c r="B125" s="156"/>
      <c r="D125" s="157" t="s">
        <v>73</v>
      </c>
      <c r="E125" s="158" t="s">
        <v>256</v>
      </c>
      <c r="F125" s="158" t="s">
        <v>257</v>
      </c>
      <c r="I125" s="159"/>
      <c r="J125" s="160">
        <f>BK125</f>
        <v>0</v>
      </c>
      <c r="L125" s="156"/>
      <c r="M125" s="161"/>
      <c r="N125" s="162"/>
      <c r="O125" s="162"/>
      <c r="P125" s="163">
        <f>P126+P137+P152</f>
        <v>0</v>
      </c>
      <c r="Q125" s="162"/>
      <c r="R125" s="163">
        <f>R126+R137+R152</f>
        <v>0</v>
      </c>
      <c r="S125" s="162"/>
      <c r="T125" s="164">
        <f>T126+T137+T152</f>
        <v>0</v>
      </c>
      <c r="AR125" s="157" t="s">
        <v>82</v>
      </c>
      <c r="AT125" s="165" t="s">
        <v>73</v>
      </c>
      <c r="AU125" s="165" t="s">
        <v>74</v>
      </c>
      <c r="AY125" s="157" t="s">
        <v>258</v>
      </c>
      <c r="BK125" s="166">
        <f>BK126+BK137+BK152</f>
        <v>0</v>
      </c>
    </row>
    <row r="126" spans="1:65" s="12" customFormat="1" ht="22.9" customHeight="1">
      <c r="B126" s="156"/>
      <c r="D126" s="157" t="s">
        <v>73</v>
      </c>
      <c r="E126" s="167" t="s">
        <v>306</v>
      </c>
      <c r="F126" s="167" t="s">
        <v>1088</v>
      </c>
      <c r="I126" s="159"/>
      <c r="J126" s="168">
        <f>BK126</f>
        <v>0</v>
      </c>
      <c r="L126" s="156"/>
      <c r="M126" s="161"/>
      <c r="N126" s="162"/>
      <c r="O126" s="162"/>
      <c r="P126" s="163">
        <f>SUM(P127:P136)</f>
        <v>0</v>
      </c>
      <c r="Q126" s="162"/>
      <c r="R126" s="163">
        <f>SUM(R127:R136)</f>
        <v>0</v>
      </c>
      <c r="S126" s="162"/>
      <c r="T126" s="164">
        <f>SUM(T127:T136)</f>
        <v>0</v>
      </c>
      <c r="AR126" s="157" t="s">
        <v>82</v>
      </c>
      <c r="AT126" s="165" t="s">
        <v>73</v>
      </c>
      <c r="AU126" s="165" t="s">
        <v>82</v>
      </c>
      <c r="AY126" s="157" t="s">
        <v>258</v>
      </c>
      <c r="BK126" s="166">
        <f>SUM(BK127:BK136)</f>
        <v>0</v>
      </c>
    </row>
    <row r="127" spans="1:65" s="2" customFormat="1" ht="24" customHeight="1">
      <c r="A127" s="33"/>
      <c r="B127" s="169"/>
      <c r="C127" s="170" t="s">
        <v>82</v>
      </c>
      <c r="D127" s="170" t="s">
        <v>260</v>
      </c>
      <c r="E127" s="171" t="s">
        <v>2810</v>
      </c>
      <c r="F127" s="172" t="s">
        <v>2811</v>
      </c>
      <c r="G127" s="173" t="s">
        <v>435</v>
      </c>
      <c r="H127" s="174">
        <v>50</v>
      </c>
      <c r="I127" s="175"/>
      <c r="J127" s="174">
        <f t="shared" ref="J127:J136" si="0">ROUND(I127*H127,3)</f>
        <v>0</v>
      </c>
      <c r="K127" s="176"/>
      <c r="L127" s="34"/>
      <c r="M127" s="177" t="s">
        <v>1</v>
      </c>
      <c r="N127" s="178" t="s">
        <v>40</v>
      </c>
      <c r="O127" s="59"/>
      <c r="P127" s="179">
        <f t="shared" ref="P127:P136" si="1">O127*H127</f>
        <v>0</v>
      </c>
      <c r="Q127" s="179">
        <v>0</v>
      </c>
      <c r="R127" s="179">
        <f t="shared" ref="R127:R136" si="2">Q127*H127</f>
        <v>0</v>
      </c>
      <c r="S127" s="179">
        <v>0</v>
      </c>
      <c r="T127" s="180">
        <f t="shared" ref="T127:T136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1" t="s">
        <v>264</v>
      </c>
      <c r="AT127" s="181" t="s">
        <v>260</v>
      </c>
      <c r="AU127" s="181" t="s">
        <v>89</v>
      </c>
      <c r="AY127" s="18" t="s">
        <v>258</v>
      </c>
      <c r="BE127" s="182">
        <f t="shared" ref="BE127:BE136" si="4">IF(N127="základná",J127,0)</f>
        <v>0</v>
      </c>
      <c r="BF127" s="182">
        <f t="shared" ref="BF127:BF136" si="5">IF(N127="znížená",J127,0)</f>
        <v>0</v>
      </c>
      <c r="BG127" s="182">
        <f t="shared" ref="BG127:BG136" si="6">IF(N127="zákl. prenesená",J127,0)</f>
        <v>0</v>
      </c>
      <c r="BH127" s="182">
        <f t="shared" ref="BH127:BH136" si="7">IF(N127="zníž. prenesená",J127,0)</f>
        <v>0</v>
      </c>
      <c r="BI127" s="182">
        <f t="shared" ref="BI127:BI136" si="8">IF(N127="nulová",J127,0)</f>
        <v>0</v>
      </c>
      <c r="BJ127" s="18" t="s">
        <v>89</v>
      </c>
      <c r="BK127" s="183">
        <f t="shared" ref="BK127:BK136" si="9">ROUND(I127*H127,3)</f>
        <v>0</v>
      </c>
      <c r="BL127" s="18" t="s">
        <v>264</v>
      </c>
      <c r="BM127" s="181" t="s">
        <v>89</v>
      </c>
    </row>
    <row r="128" spans="1:65" s="2" customFormat="1" ht="24" customHeight="1">
      <c r="A128" s="33"/>
      <c r="B128" s="169"/>
      <c r="C128" s="170" t="s">
        <v>89</v>
      </c>
      <c r="D128" s="170" t="s">
        <v>260</v>
      </c>
      <c r="E128" s="171" t="s">
        <v>2812</v>
      </c>
      <c r="F128" s="172" t="s">
        <v>2813</v>
      </c>
      <c r="G128" s="173" t="s">
        <v>435</v>
      </c>
      <c r="H128" s="174">
        <v>25</v>
      </c>
      <c r="I128" s="175"/>
      <c r="J128" s="174">
        <f t="shared" si="0"/>
        <v>0</v>
      </c>
      <c r="K128" s="176"/>
      <c r="L128" s="34"/>
      <c r="M128" s="177" t="s">
        <v>1</v>
      </c>
      <c r="N128" s="178" t="s">
        <v>40</v>
      </c>
      <c r="O128" s="59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264</v>
      </c>
      <c r="AT128" s="181" t="s">
        <v>260</v>
      </c>
      <c r="AU128" s="181" t="s">
        <v>89</v>
      </c>
      <c r="AY128" s="18" t="s">
        <v>258</v>
      </c>
      <c r="BE128" s="182">
        <f t="shared" si="4"/>
        <v>0</v>
      </c>
      <c r="BF128" s="182">
        <f t="shared" si="5"/>
        <v>0</v>
      </c>
      <c r="BG128" s="182">
        <f t="shared" si="6"/>
        <v>0</v>
      </c>
      <c r="BH128" s="182">
        <f t="shared" si="7"/>
        <v>0</v>
      </c>
      <c r="BI128" s="182">
        <f t="shared" si="8"/>
        <v>0</v>
      </c>
      <c r="BJ128" s="18" t="s">
        <v>89</v>
      </c>
      <c r="BK128" s="183">
        <f t="shared" si="9"/>
        <v>0</v>
      </c>
      <c r="BL128" s="18" t="s">
        <v>264</v>
      </c>
      <c r="BM128" s="181" t="s">
        <v>264</v>
      </c>
    </row>
    <row r="129" spans="1:65" s="2" customFormat="1" ht="24" customHeight="1">
      <c r="A129" s="33"/>
      <c r="B129" s="169"/>
      <c r="C129" s="170" t="s">
        <v>272</v>
      </c>
      <c r="D129" s="170" t="s">
        <v>260</v>
      </c>
      <c r="E129" s="171" t="s">
        <v>2814</v>
      </c>
      <c r="F129" s="172" t="s">
        <v>2815</v>
      </c>
      <c r="G129" s="173" t="s">
        <v>435</v>
      </c>
      <c r="H129" s="174">
        <v>2</v>
      </c>
      <c r="I129" s="175"/>
      <c r="J129" s="174">
        <f t="shared" si="0"/>
        <v>0</v>
      </c>
      <c r="K129" s="176"/>
      <c r="L129" s="34"/>
      <c r="M129" s="177" t="s">
        <v>1</v>
      </c>
      <c r="N129" s="178" t="s">
        <v>40</v>
      </c>
      <c r="O129" s="59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1" t="s">
        <v>264</v>
      </c>
      <c r="AT129" s="181" t="s">
        <v>260</v>
      </c>
      <c r="AU129" s="181" t="s">
        <v>89</v>
      </c>
      <c r="AY129" s="18" t="s">
        <v>258</v>
      </c>
      <c r="BE129" s="182">
        <f t="shared" si="4"/>
        <v>0</v>
      </c>
      <c r="BF129" s="182">
        <f t="shared" si="5"/>
        <v>0</v>
      </c>
      <c r="BG129" s="182">
        <f t="shared" si="6"/>
        <v>0</v>
      </c>
      <c r="BH129" s="182">
        <f t="shared" si="7"/>
        <v>0</v>
      </c>
      <c r="BI129" s="182">
        <f t="shared" si="8"/>
        <v>0</v>
      </c>
      <c r="BJ129" s="18" t="s">
        <v>89</v>
      </c>
      <c r="BK129" s="183">
        <f t="shared" si="9"/>
        <v>0</v>
      </c>
      <c r="BL129" s="18" t="s">
        <v>264</v>
      </c>
      <c r="BM129" s="181" t="s">
        <v>293</v>
      </c>
    </row>
    <row r="130" spans="1:65" s="2" customFormat="1" ht="24" customHeight="1">
      <c r="A130" s="33"/>
      <c r="B130" s="169"/>
      <c r="C130" s="170" t="s">
        <v>264</v>
      </c>
      <c r="D130" s="170" t="s">
        <v>260</v>
      </c>
      <c r="E130" s="171" t="s">
        <v>2816</v>
      </c>
      <c r="F130" s="172" t="s">
        <v>2817</v>
      </c>
      <c r="G130" s="173" t="s">
        <v>528</v>
      </c>
      <c r="H130" s="174">
        <v>25</v>
      </c>
      <c r="I130" s="175"/>
      <c r="J130" s="174">
        <f t="shared" si="0"/>
        <v>0</v>
      </c>
      <c r="K130" s="176"/>
      <c r="L130" s="34"/>
      <c r="M130" s="177" t="s">
        <v>1</v>
      </c>
      <c r="N130" s="178" t="s">
        <v>40</v>
      </c>
      <c r="O130" s="59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264</v>
      </c>
      <c r="AT130" s="181" t="s">
        <v>260</v>
      </c>
      <c r="AU130" s="181" t="s">
        <v>89</v>
      </c>
      <c r="AY130" s="18" t="s">
        <v>258</v>
      </c>
      <c r="BE130" s="182">
        <f t="shared" si="4"/>
        <v>0</v>
      </c>
      <c r="BF130" s="182">
        <f t="shared" si="5"/>
        <v>0</v>
      </c>
      <c r="BG130" s="182">
        <f t="shared" si="6"/>
        <v>0</v>
      </c>
      <c r="BH130" s="182">
        <f t="shared" si="7"/>
        <v>0</v>
      </c>
      <c r="BI130" s="182">
        <f t="shared" si="8"/>
        <v>0</v>
      </c>
      <c r="BJ130" s="18" t="s">
        <v>89</v>
      </c>
      <c r="BK130" s="183">
        <f t="shared" si="9"/>
        <v>0</v>
      </c>
      <c r="BL130" s="18" t="s">
        <v>264</v>
      </c>
      <c r="BM130" s="181" t="s">
        <v>302</v>
      </c>
    </row>
    <row r="131" spans="1:65" s="2" customFormat="1" ht="24" customHeight="1">
      <c r="A131" s="33"/>
      <c r="B131" s="169"/>
      <c r="C131" s="170" t="s">
        <v>287</v>
      </c>
      <c r="D131" s="170" t="s">
        <v>260</v>
      </c>
      <c r="E131" s="171" t="s">
        <v>2818</v>
      </c>
      <c r="F131" s="172" t="s">
        <v>2819</v>
      </c>
      <c r="G131" s="173" t="s">
        <v>528</v>
      </c>
      <c r="H131" s="174">
        <v>200</v>
      </c>
      <c r="I131" s="175"/>
      <c r="J131" s="174">
        <f t="shared" si="0"/>
        <v>0</v>
      </c>
      <c r="K131" s="176"/>
      <c r="L131" s="34"/>
      <c r="M131" s="177" t="s">
        <v>1</v>
      </c>
      <c r="N131" s="178" t="s">
        <v>40</v>
      </c>
      <c r="O131" s="59"/>
      <c r="P131" s="179">
        <f t="shared" si="1"/>
        <v>0</v>
      </c>
      <c r="Q131" s="179">
        <v>0</v>
      </c>
      <c r="R131" s="179">
        <f t="shared" si="2"/>
        <v>0</v>
      </c>
      <c r="S131" s="179">
        <v>0</v>
      </c>
      <c r="T131" s="18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264</v>
      </c>
      <c r="AT131" s="181" t="s">
        <v>260</v>
      </c>
      <c r="AU131" s="181" t="s">
        <v>89</v>
      </c>
      <c r="AY131" s="18" t="s">
        <v>258</v>
      </c>
      <c r="BE131" s="182">
        <f t="shared" si="4"/>
        <v>0</v>
      </c>
      <c r="BF131" s="182">
        <f t="shared" si="5"/>
        <v>0</v>
      </c>
      <c r="BG131" s="182">
        <f t="shared" si="6"/>
        <v>0</v>
      </c>
      <c r="BH131" s="182">
        <f t="shared" si="7"/>
        <v>0</v>
      </c>
      <c r="BI131" s="182">
        <f t="shared" si="8"/>
        <v>0</v>
      </c>
      <c r="BJ131" s="18" t="s">
        <v>89</v>
      </c>
      <c r="BK131" s="183">
        <f t="shared" si="9"/>
        <v>0</v>
      </c>
      <c r="BL131" s="18" t="s">
        <v>264</v>
      </c>
      <c r="BM131" s="181" t="s">
        <v>311</v>
      </c>
    </row>
    <row r="132" spans="1:65" s="2" customFormat="1" ht="24" customHeight="1">
      <c r="A132" s="33"/>
      <c r="B132" s="169"/>
      <c r="C132" s="170" t="s">
        <v>293</v>
      </c>
      <c r="D132" s="170" t="s">
        <v>260</v>
      </c>
      <c r="E132" s="171" t="s">
        <v>2820</v>
      </c>
      <c r="F132" s="172" t="s">
        <v>2821</v>
      </c>
      <c r="G132" s="173" t="s">
        <v>528</v>
      </c>
      <c r="H132" s="174">
        <v>35</v>
      </c>
      <c r="I132" s="175"/>
      <c r="J132" s="174">
        <f t="shared" si="0"/>
        <v>0</v>
      </c>
      <c r="K132" s="176"/>
      <c r="L132" s="34"/>
      <c r="M132" s="177" t="s">
        <v>1</v>
      </c>
      <c r="N132" s="178" t="s">
        <v>40</v>
      </c>
      <c r="O132" s="59"/>
      <c r="P132" s="179">
        <f t="shared" si="1"/>
        <v>0</v>
      </c>
      <c r="Q132" s="179">
        <v>0</v>
      </c>
      <c r="R132" s="179">
        <f t="shared" si="2"/>
        <v>0</v>
      </c>
      <c r="S132" s="179">
        <v>0</v>
      </c>
      <c r="T132" s="18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264</v>
      </c>
      <c r="AT132" s="181" t="s">
        <v>260</v>
      </c>
      <c r="AU132" s="181" t="s">
        <v>89</v>
      </c>
      <c r="AY132" s="18" t="s">
        <v>258</v>
      </c>
      <c r="BE132" s="182">
        <f t="shared" si="4"/>
        <v>0</v>
      </c>
      <c r="BF132" s="182">
        <f t="shared" si="5"/>
        <v>0</v>
      </c>
      <c r="BG132" s="182">
        <f t="shared" si="6"/>
        <v>0</v>
      </c>
      <c r="BH132" s="182">
        <f t="shared" si="7"/>
        <v>0</v>
      </c>
      <c r="BI132" s="182">
        <f t="shared" si="8"/>
        <v>0</v>
      </c>
      <c r="BJ132" s="18" t="s">
        <v>89</v>
      </c>
      <c r="BK132" s="183">
        <f t="shared" si="9"/>
        <v>0</v>
      </c>
      <c r="BL132" s="18" t="s">
        <v>264</v>
      </c>
      <c r="BM132" s="181" t="s">
        <v>320</v>
      </c>
    </row>
    <row r="133" spans="1:65" s="2" customFormat="1" ht="24" customHeight="1">
      <c r="A133" s="33"/>
      <c r="B133" s="169"/>
      <c r="C133" s="170" t="s">
        <v>297</v>
      </c>
      <c r="D133" s="170" t="s">
        <v>260</v>
      </c>
      <c r="E133" s="171" t="s">
        <v>2822</v>
      </c>
      <c r="F133" s="172" t="s">
        <v>2823</v>
      </c>
      <c r="G133" s="173" t="s">
        <v>528</v>
      </c>
      <c r="H133" s="174">
        <v>15</v>
      </c>
      <c r="I133" s="175"/>
      <c r="J133" s="174">
        <f t="shared" si="0"/>
        <v>0</v>
      </c>
      <c r="K133" s="176"/>
      <c r="L133" s="34"/>
      <c r="M133" s="177" t="s">
        <v>1</v>
      </c>
      <c r="N133" s="178" t="s">
        <v>40</v>
      </c>
      <c r="O133" s="59"/>
      <c r="P133" s="179">
        <f t="shared" si="1"/>
        <v>0</v>
      </c>
      <c r="Q133" s="179">
        <v>0</v>
      </c>
      <c r="R133" s="179">
        <f t="shared" si="2"/>
        <v>0</v>
      </c>
      <c r="S133" s="179">
        <v>0</v>
      </c>
      <c r="T133" s="18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264</v>
      </c>
      <c r="AT133" s="181" t="s">
        <v>260</v>
      </c>
      <c r="AU133" s="181" t="s">
        <v>89</v>
      </c>
      <c r="AY133" s="18" t="s">
        <v>258</v>
      </c>
      <c r="BE133" s="182">
        <f t="shared" si="4"/>
        <v>0</v>
      </c>
      <c r="BF133" s="182">
        <f t="shared" si="5"/>
        <v>0</v>
      </c>
      <c r="BG133" s="182">
        <f t="shared" si="6"/>
        <v>0</v>
      </c>
      <c r="BH133" s="182">
        <f t="shared" si="7"/>
        <v>0</v>
      </c>
      <c r="BI133" s="182">
        <f t="shared" si="8"/>
        <v>0</v>
      </c>
      <c r="BJ133" s="18" t="s">
        <v>89</v>
      </c>
      <c r="BK133" s="183">
        <f t="shared" si="9"/>
        <v>0</v>
      </c>
      <c r="BL133" s="18" t="s">
        <v>264</v>
      </c>
      <c r="BM133" s="181" t="s">
        <v>332</v>
      </c>
    </row>
    <row r="134" spans="1:65" s="2" customFormat="1" ht="24" customHeight="1">
      <c r="A134" s="33"/>
      <c r="B134" s="169"/>
      <c r="C134" s="170" t="s">
        <v>302</v>
      </c>
      <c r="D134" s="170" t="s">
        <v>260</v>
      </c>
      <c r="E134" s="171" t="s">
        <v>2824</v>
      </c>
      <c r="F134" s="172" t="s">
        <v>2825</v>
      </c>
      <c r="G134" s="173" t="s">
        <v>528</v>
      </c>
      <c r="H134" s="174">
        <v>30</v>
      </c>
      <c r="I134" s="175"/>
      <c r="J134" s="174">
        <f t="shared" si="0"/>
        <v>0</v>
      </c>
      <c r="K134" s="176"/>
      <c r="L134" s="34"/>
      <c r="M134" s="177" t="s">
        <v>1</v>
      </c>
      <c r="N134" s="178" t="s">
        <v>40</v>
      </c>
      <c r="O134" s="59"/>
      <c r="P134" s="179">
        <f t="shared" si="1"/>
        <v>0</v>
      </c>
      <c r="Q134" s="179">
        <v>0</v>
      </c>
      <c r="R134" s="179">
        <f t="shared" si="2"/>
        <v>0</v>
      </c>
      <c r="S134" s="179">
        <v>0</v>
      </c>
      <c r="T134" s="18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264</v>
      </c>
      <c r="AT134" s="181" t="s">
        <v>260</v>
      </c>
      <c r="AU134" s="181" t="s">
        <v>89</v>
      </c>
      <c r="AY134" s="18" t="s">
        <v>258</v>
      </c>
      <c r="BE134" s="182">
        <f t="shared" si="4"/>
        <v>0</v>
      </c>
      <c r="BF134" s="182">
        <f t="shared" si="5"/>
        <v>0</v>
      </c>
      <c r="BG134" s="182">
        <f t="shared" si="6"/>
        <v>0</v>
      </c>
      <c r="BH134" s="182">
        <f t="shared" si="7"/>
        <v>0</v>
      </c>
      <c r="BI134" s="182">
        <f t="shared" si="8"/>
        <v>0</v>
      </c>
      <c r="BJ134" s="18" t="s">
        <v>89</v>
      </c>
      <c r="BK134" s="183">
        <f t="shared" si="9"/>
        <v>0</v>
      </c>
      <c r="BL134" s="18" t="s">
        <v>264</v>
      </c>
      <c r="BM134" s="181" t="s">
        <v>351</v>
      </c>
    </row>
    <row r="135" spans="1:65" s="2" customFormat="1" ht="16.5" customHeight="1">
      <c r="A135" s="33"/>
      <c r="B135" s="169"/>
      <c r="C135" s="170" t="s">
        <v>306</v>
      </c>
      <c r="D135" s="170" t="s">
        <v>260</v>
      </c>
      <c r="E135" s="171" t="s">
        <v>2826</v>
      </c>
      <c r="F135" s="172" t="s">
        <v>2827</v>
      </c>
      <c r="G135" s="173" t="s">
        <v>435</v>
      </c>
      <c r="H135" s="174">
        <v>50</v>
      </c>
      <c r="I135" s="175"/>
      <c r="J135" s="174">
        <f t="shared" si="0"/>
        <v>0</v>
      </c>
      <c r="K135" s="176"/>
      <c r="L135" s="34"/>
      <c r="M135" s="177" t="s">
        <v>1</v>
      </c>
      <c r="N135" s="178" t="s">
        <v>40</v>
      </c>
      <c r="O135" s="59"/>
      <c r="P135" s="179">
        <f t="shared" si="1"/>
        <v>0</v>
      </c>
      <c r="Q135" s="179">
        <v>0</v>
      </c>
      <c r="R135" s="179">
        <f t="shared" si="2"/>
        <v>0</v>
      </c>
      <c r="S135" s="179">
        <v>0</v>
      </c>
      <c r="T135" s="18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264</v>
      </c>
      <c r="AT135" s="181" t="s">
        <v>260</v>
      </c>
      <c r="AU135" s="181" t="s">
        <v>89</v>
      </c>
      <c r="AY135" s="18" t="s">
        <v>258</v>
      </c>
      <c r="BE135" s="182">
        <f t="shared" si="4"/>
        <v>0</v>
      </c>
      <c r="BF135" s="182">
        <f t="shared" si="5"/>
        <v>0</v>
      </c>
      <c r="BG135" s="182">
        <f t="shared" si="6"/>
        <v>0</v>
      </c>
      <c r="BH135" s="182">
        <f t="shared" si="7"/>
        <v>0</v>
      </c>
      <c r="BI135" s="182">
        <f t="shared" si="8"/>
        <v>0</v>
      </c>
      <c r="BJ135" s="18" t="s">
        <v>89</v>
      </c>
      <c r="BK135" s="183">
        <f t="shared" si="9"/>
        <v>0</v>
      </c>
      <c r="BL135" s="18" t="s">
        <v>264</v>
      </c>
      <c r="BM135" s="181" t="s">
        <v>365</v>
      </c>
    </row>
    <row r="136" spans="1:65" s="2" customFormat="1" ht="16.5" customHeight="1">
      <c r="A136" s="33"/>
      <c r="B136" s="169"/>
      <c r="C136" s="170" t="s">
        <v>311</v>
      </c>
      <c r="D136" s="170" t="s">
        <v>260</v>
      </c>
      <c r="E136" s="171" t="s">
        <v>2828</v>
      </c>
      <c r="F136" s="172" t="s">
        <v>2829</v>
      </c>
      <c r="G136" s="173" t="s">
        <v>528</v>
      </c>
      <c r="H136" s="174">
        <v>300</v>
      </c>
      <c r="I136" s="175"/>
      <c r="J136" s="174">
        <f t="shared" si="0"/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264</v>
      </c>
      <c r="AT136" s="181" t="s">
        <v>260</v>
      </c>
      <c r="AU136" s="181" t="s">
        <v>89</v>
      </c>
      <c r="AY136" s="18" t="s">
        <v>258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89</v>
      </c>
      <c r="BK136" s="183">
        <f t="shared" si="9"/>
        <v>0</v>
      </c>
      <c r="BL136" s="18" t="s">
        <v>264</v>
      </c>
      <c r="BM136" s="181" t="s">
        <v>7</v>
      </c>
    </row>
    <row r="137" spans="1:65" s="12" customFormat="1" ht="22.9" customHeight="1">
      <c r="B137" s="156"/>
      <c r="D137" s="157" t="s">
        <v>73</v>
      </c>
      <c r="E137" s="167" t="s">
        <v>2776</v>
      </c>
      <c r="F137" s="167" t="s">
        <v>2777</v>
      </c>
      <c r="I137" s="159"/>
      <c r="J137" s="168">
        <f>BK137</f>
        <v>0</v>
      </c>
      <c r="L137" s="156"/>
      <c r="M137" s="161"/>
      <c r="N137" s="162"/>
      <c r="O137" s="162"/>
      <c r="P137" s="163">
        <f>SUM(P138:P151)</f>
        <v>0</v>
      </c>
      <c r="Q137" s="162"/>
      <c r="R137" s="163">
        <f>SUM(R138:R151)</f>
        <v>0</v>
      </c>
      <c r="S137" s="162"/>
      <c r="T137" s="164">
        <f>SUM(T138:T151)</f>
        <v>0</v>
      </c>
      <c r="AR137" s="157" t="s">
        <v>272</v>
      </c>
      <c r="AT137" s="165" t="s">
        <v>73</v>
      </c>
      <c r="AU137" s="165" t="s">
        <v>82</v>
      </c>
      <c r="AY137" s="157" t="s">
        <v>258</v>
      </c>
      <c r="BK137" s="166">
        <f>SUM(BK138:BK151)</f>
        <v>0</v>
      </c>
    </row>
    <row r="138" spans="1:65" s="2" customFormat="1" ht="24" customHeight="1">
      <c r="A138" s="33"/>
      <c r="B138" s="169"/>
      <c r="C138" s="170" t="s">
        <v>316</v>
      </c>
      <c r="D138" s="170" t="s">
        <v>260</v>
      </c>
      <c r="E138" s="171" t="s">
        <v>2778</v>
      </c>
      <c r="F138" s="172" t="s">
        <v>2779</v>
      </c>
      <c r="G138" s="173" t="s">
        <v>435</v>
      </c>
      <c r="H138" s="174">
        <v>14</v>
      </c>
      <c r="I138" s="175"/>
      <c r="J138" s="174">
        <f t="shared" ref="J138:J151" si="10">ROUND(I138*H138,3)</f>
        <v>0</v>
      </c>
      <c r="K138" s="176"/>
      <c r="L138" s="34"/>
      <c r="M138" s="177" t="s">
        <v>1</v>
      </c>
      <c r="N138" s="178" t="s">
        <v>40</v>
      </c>
      <c r="O138" s="59"/>
      <c r="P138" s="179">
        <f t="shared" ref="P138:P151" si="11">O138*H138</f>
        <v>0</v>
      </c>
      <c r="Q138" s="179">
        <v>0</v>
      </c>
      <c r="R138" s="179">
        <f t="shared" ref="R138:R151" si="12">Q138*H138</f>
        <v>0</v>
      </c>
      <c r="S138" s="179">
        <v>0</v>
      </c>
      <c r="T138" s="180">
        <f t="shared" ref="T138:T151" si="13"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644</v>
      </c>
      <c r="AT138" s="181" t="s">
        <v>260</v>
      </c>
      <c r="AU138" s="181" t="s">
        <v>89</v>
      </c>
      <c r="AY138" s="18" t="s">
        <v>258</v>
      </c>
      <c r="BE138" s="182">
        <f t="shared" ref="BE138:BE151" si="14">IF(N138="základná",J138,0)</f>
        <v>0</v>
      </c>
      <c r="BF138" s="182">
        <f t="shared" ref="BF138:BF151" si="15">IF(N138="znížená",J138,0)</f>
        <v>0</v>
      </c>
      <c r="BG138" s="182">
        <f t="shared" ref="BG138:BG151" si="16">IF(N138="zákl. prenesená",J138,0)</f>
        <v>0</v>
      </c>
      <c r="BH138" s="182">
        <f t="shared" ref="BH138:BH151" si="17">IF(N138="zníž. prenesená",J138,0)</f>
        <v>0</v>
      </c>
      <c r="BI138" s="182">
        <f t="shared" ref="BI138:BI151" si="18">IF(N138="nulová",J138,0)</f>
        <v>0</v>
      </c>
      <c r="BJ138" s="18" t="s">
        <v>89</v>
      </c>
      <c r="BK138" s="183">
        <f t="shared" ref="BK138:BK151" si="19">ROUND(I138*H138,3)</f>
        <v>0</v>
      </c>
      <c r="BL138" s="18" t="s">
        <v>644</v>
      </c>
      <c r="BM138" s="181" t="s">
        <v>383</v>
      </c>
    </row>
    <row r="139" spans="1:65" s="2" customFormat="1" ht="24" customHeight="1">
      <c r="A139" s="33"/>
      <c r="B139" s="169"/>
      <c r="C139" s="170" t="s">
        <v>320</v>
      </c>
      <c r="D139" s="170" t="s">
        <v>260</v>
      </c>
      <c r="E139" s="171" t="s">
        <v>2780</v>
      </c>
      <c r="F139" s="172" t="s">
        <v>2781</v>
      </c>
      <c r="G139" s="173" t="s">
        <v>435</v>
      </c>
      <c r="H139" s="174">
        <v>15</v>
      </c>
      <c r="I139" s="175"/>
      <c r="J139" s="174">
        <f t="shared" si="10"/>
        <v>0</v>
      </c>
      <c r="K139" s="176"/>
      <c r="L139" s="34"/>
      <c r="M139" s="177" t="s">
        <v>1</v>
      </c>
      <c r="N139" s="178" t="s">
        <v>40</v>
      </c>
      <c r="O139" s="59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644</v>
      </c>
      <c r="AT139" s="181" t="s">
        <v>260</v>
      </c>
      <c r="AU139" s="181" t="s">
        <v>89</v>
      </c>
      <c r="AY139" s="18" t="s">
        <v>258</v>
      </c>
      <c r="BE139" s="182">
        <f t="shared" si="14"/>
        <v>0</v>
      </c>
      <c r="BF139" s="182">
        <f t="shared" si="15"/>
        <v>0</v>
      </c>
      <c r="BG139" s="182">
        <f t="shared" si="16"/>
        <v>0</v>
      </c>
      <c r="BH139" s="182">
        <f t="shared" si="17"/>
        <v>0</v>
      </c>
      <c r="BI139" s="182">
        <f t="shared" si="18"/>
        <v>0</v>
      </c>
      <c r="BJ139" s="18" t="s">
        <v>89</v>
      </c>
      <c r="BK139" s="183">
        <f t="shared" si="19"/>
        <v>0</v>
      </c>
      <c r="BL139" s="18" t="s">
        <v>644</v>
      </c>
      <c r="BM139" s="181" t="s">
        <v>393</v>
      </c>
    </row>
    <row r="140" spans="1:65" s="2" customFormat="1" ht="24" customHeight="1">
      <c r="A140" s="33"/>
      <c r="B140" s="169"/>
      <c r="C140" s="170" t="s">
        <v>326</v>
      </c>
      <c r="D140" s="170" t="s">
        <v>260</v>
      </c>
      <c r="E140" s="171" t="s">
        <v>2782</v>
      </c>
      <c r="F140" s="172" t="s">
        <v>2783</v>
      </c>
      <c r="G140" s="173" t="s">
        <v>435</v>
      </c>
      <c r="H140" s="174">
        <v>5</v>
      </c>
      <c r="I140" s="175"/>
      <c r="J140" s="174">
        <f t="shared" si="10"/>
        <v>0</v>
      </c>
      <c r="K140" s="176"/>
      <c r="L140" s="34"/>
      <c r="M140" s="177" t="s">
        <v>1</v>
      </c>
      <c r="N140" s="178" t="s">
        <v>40</v>
      </c>
      <c r="O140" s="59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644</v>
      </c>
      <c r="AT140" s="181" t="s">
        <v>260</v>
      </c>
      <c r="AU140" s="181" t="s">
        <v>89</v>
      </c>
      <c r="AY140" s="18" t="s">
        <v>258</v>
      </c>
      <c r="BE140" s="182">
        <f t="shared" si="14"/>
        <v>0</v>
      </c>
      <c r="BF140" s="182">
        <f t="shared" si="15"/>
        <v>0</v>
      </c>
      <c r="BG140" s="182">
        <f t="shared" si="16"/>
        <v>0</v>
      </c>
      <c r="BH140" s="182">
        <f t="shared" si="17"/>
        <v>0</v>
      </c>
      <c r="BI140" s="182">
        <f t="shared" si="18"/>
        <v>0</v>
      </c>
      <c r="BJ140" s="18" t="s">
        <v>89</v>
      </c>
      <c r="BK140" s="183">
        <f t="shared" si="19"/>
        <v>0</v>
      </c>
      <c r="BL140" s="18" t="s">
        <v>644</v>
      </c>
      <c r="BM140" s="181" t="s">
        <v>406</v>
      </c>
    </row>
    <row r="141" spans="1:65" s="2" customFormat="1" ht="36" customHeight="1">
      <c r="A141" s="33"/>
      <c r="B141" s="169"/>
      <c r="C141" s="170" t="s">
        <v>332</v>
      </c>
      <c r="D141" s="170" t="s">
        <v>260</v>
      </c>
      <c r="E141" s="171" t="s">
        <v>2786</v>
      </c>
      <c r="F141" s="172" t="s">
        <v>2787</v>
      </c>
      <c r="G141" s="173" t="s">
        <v>528</v>
      </c>
      <c r="H141" s="174">
        <v>180</v>
      </c>
      <c r="I141" s="175"/>
      <c r="J141" s="174">
        <f t="shared" si="10"/>
        <v>0</v>
      </c>
      <c r="K141" s="176"/>
      <c r="L141" s="34"/>
      <c r="M141" s="177" t="s">
        <v>1</v>
      </c>
      <c r="N141" s="178" t="s">
        <v>40</v>
      </c>
      <c r="O141" s="59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644</v>
      </c>
      <c r="AT141" s="181" t="s">
        <v>260</v>
      </c>
      <c r="AU141" s="181" t="s">
        <v>89</v>
      </c>
      <c r="AY141" s="18" t="s">
        <v>258</v>
      </c>
      <c r="BE141" s="182">
        <f t="shared" si="14"/>
        <v>0</v>
      </c>
      <c r="BF141" s="182">
        <f t="shared" si="15"/>
        <v>0</v>
      </c>
      <c r="BG141" s="182">
        <f t="shared" si="16"/>
        <v>0</v>
      </c>
      <c r="BH141" s="182">
        <f t="shared" si="17"/>
        <v>0</v>
      </c>
      <c r="BI141" s="182">
        <f t="shared" si="18"/>
        <v>0</v>
      </c>
      <c r="BJ141" s="18" t="s">
        <v>89</v>
      </c>
      <c r="BK141" s="183">
        <f t="shared" si="19"/>
        <v>0</v>
      </c>
      <c r="BL141" s="18" t="s">
        <v>644</v>
      </c>
      <c r="BM141" s="181" t="s">
        <v>424</v>
      </c>
    </row>
    <row r="142" spans="1:65" s="2" customFormat="1" ht="16.5" customHeight="1">
      <c r="A142" s="33"/>
      <c r="B142" s="169"/>
      <c r="C142" s="170" t="s">
        <v>338</v>
      </c>
      <c r="D142" s="170" t="s">
        <v>260</v>
      </c>
      <c r="E142" s="171" t="s">
        <v>2830</v>
      </c>
      <c r="F142" s="172" t="s">
        <v>2831</v>
      </c>
      <c r="G142" s="173" t="s">
        <v>528</v>
      </c>
      <c r="H142" s="174">
        <v>530</v>
      </c>
      <c r="I142" s="175"/>
      <c r="J142" s="174">
        <f t="shared" si="10"/>
        <v>0</v>
      </c>
      <c r="K142" s="176"/>
      <c r="L142" s="34"/>
      <c r="M142" s="177" t="s">
        <v>1</v>
      </c>
      <c r="N142" s="178" t="s">
        <v>40</v>
      </c>
      <c r="O142" s="59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644</v>
      </c>
      <c r="AT142" s="181" t="s">
        <v>260</v>
      </c>
      <c r="AU142" s="181" t="s">
        <v>89</v>
      </c>
      <c r="AY142" s="18" t="s">
        <v>258</v>
      </c>
      <c r="BE142" s="182">
        <f t="shared" si="14"/>
        <v>0</v>
      </c>
      <c r="BF142" s="182">
        <f t="shared" si="15"/>
        <v>0</v>
      </c>
      <c r="BG142" s="182">
        <f t="shared" si="16"/>
        <v>0</v>
      </c>
      <c r="BH142" s="182">
        <f t="shared" si="17"/>
        <v>0</v>
      </c>
      <c r="BI142" s="182">
        <f t="shared" si="18"/>
        <v>0</v>
      </c>
      <c r="BJ142" s="18" t="s">
        <v>89</v>
      </c>
      <c r="BK142" s="183">
        <f t="shared" si="19"/>
        <v>0</v>
      </c>
      <c r="BL142" s="18" t="s">
        <v>644</v>
      </c>
      <c r="BM142" s="181" t="s">
        <v>437</v>
      </c>
    </row>
    <row r="143" spans="1:65" s="2" customFormat="1" ht="16.5" customHeight="1">
      <c r="A143" s="33"/>
      <c r="B143" s="169"/>
      <c r="C143" s="170" t="s">
        <v>351</v>
      </c>
      <c r="D143" s="170" t="s">
        <v>260</v>
      </c>
      <c r="E143" s="171" t="s">
        <v>2832</v>
      </c>
      <c r="F143" s="172" t="s">
        <v>2833</v>
      </c>
      <c r="G143" s="173" t="s">
        <v>528</v>
      </c>
      <c r="H143" s="174">
        <v>1</v>
      </c>
      <c r="I143" s="175"/>
      <c r="J143" s="174">
        <f t="shared" si="10"/>
        <v>0</v>
      </c>
      <c r="K143" s="176"/>
      <c r="L143" s="34"/>
      <c r="M143" s="177" t="s">
        <v>1</v>
      </c>
      <c r="N143" s="178" t="s">
        <v>40</v>
      </c>
      <c r="O143" s="59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644</v>
      </c>
      <c r="AT143" s="181" t="s">
        <v>260</v>
      </c>
      <c r="AU143" s="181" t="s">
        <v>89</v>
      </c>
      <c r="AY143" s="18" t="s">
        <v>258</v>
      </c>
      <c r="BE143" s="182">
        <f t="shared" si="14"/>
        <v>0</v>
      </c>
      <c r="BF143" s="182">
        <f t="shared" si="15"/>
        <v>0</v>
      </c>
      <c r="BG143" s="182">
        <f t="shared" si="16"/>
        <v>0</v>
      </c>
      <c r="BH143" s="182">
        <f t="shared" si="17"/>
        <v>0</v>
      </c>
      <c r="BI143" s="182">
        <f t="shared" si="18"/>
        <v>0</v>
      </c>
      <c r="BJ143" s="18" t="s">
        <v>89</v>
      </c>
      <c r="BK143" s="183">
        <f t="shared" si="19"/>
        <v>0</v>
      </c>
      <c r="BL143" s="18" t="s">
        <v>644</v>
      </c>
      <c r="BM143" s="181" t="s">
        <v>445</v>
      </c>
    </row>
    <row r="144" spans="1:65" s="2" customFormat="1" ht="16.5" customHeight="1">
      <c r="A144" s="33"/>
      <c r="B144" s="169"/>
      <c r="C144" s="170" t="s">
        <v>357</v>
      </c>
      <c r="D144" s="170" t="s">
        <v>260</v>
      </c>
      <c r="E144" s="171" t="s">
        <v>2834</v>
      </c>
      <c r="F144" s="172" t="s">
        <v>2835</v>
      </c>
      <c r="G144" s="173" t="s">
        <v>528</v>
      </c>
      <c r="H144" s="174">
        <v>6</v>
      </c>
      <c r="I144" s="175"/>
      <c r="J144" s="174">
        <f t="shared" si="10"/>
        <v>0</v>
      </c>
      <c r="K144" s="176"/>
      <c r="L144" s="34"/>
      <c r="M144" s="177" t="s">
        <v>1</v>
      </c>
      <c r="N144" s="178" t="s">
        <v>40</v>
      </c>
      <c r="O144" s="59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644</v>
      </c>
      <c r="AT144" s="181" t="s">
        <v>260</v>
      </c>
      <c r="AU144" s="181" t="s">
        <v>89</v>
      </c>
      <c r="AY144" s="18" t="s">
        <v>258</v>
      </c>
      <c r="BE144" s="182">
        <f t="shared" si="14"/>
        <v>0</v>
      </c>
      <c r="BF144" s="182">
        <f t="shared" si="15"/>
        <v>0</v>
      </c>
      <c r="BG144" s="182">
        <f t="shared" si="16"/>
        <v>0</v>
      </c>
      <c r="BH144" s="182">
        <f t="shared" si="17"/>
        <v>0</v>
      </c>
      <c r="BI144" s="182">
        <f t="shared" si="18"/>
        <v>0</v>
      </c>
      <c r="BJ144" s="18" t="s">
        <v>89</v>
      </c>
      <c r="BK144" s="183">
        <f t="shared" si="19"/>
        <v>0</v>
      </c>
      <c r="BL144" s="18" t="s">
        <v>644</v>
      </c>
      <c r="BM144" s="181" t="s">
        <v>453</v>
      </c>
    </row>
    <row r="145" spans="1:65" s="2" customFormat="1" ht="16.5" customHeight="1">
      <c r="A145" s="33"/>
      <c r="B145" s="169"/>
      <c r="C145" s="170" t="s">
        <v>365</v>
      </c>
      <c r="D145" s="170" t="s">
        <v>260</v>
      </c>
      <c r="E145" s="171" t="s">
        <v>2834</v>
      </c>
      <c r="F145" s="172" t="s">
        <v>2835</v>
      </c>
      <c r="G145" s="173" t="s">
        <v>528</v>
      </c>
      <c r="H145" s="174">
        <v>6</v>
      </c>
      <c r="I145" s="175"/>
      <c r="J145" s="174">
        <f t="shared" si="10"/>
        <v>0</v>
      </c>
      <c r="K145" s="176"/>
      <c r="L145" s="34"/>
      <c r="M145" s="177" t="s">
        <v>1</v>
      </c>
      <c r="N145" s="178" t="s">
        <v>40</v>
      </c>
      <c r="O145" s="59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644</v>
      </c>
      <c r="AT145" s="181" t="s">
        <v>260</v>
      </c>
      <c r="AU145" s="181" t="s">
        <v>89</v>
      </c>
      <c r="AY145" s="18" t="s">
        <v>258</v>
      </c>
      <c r="BE145" s="182">
        <f t="shared" si="14"/>
        <v>0</v>
      </c>
      <c r="BF145" s="182">
        <f t="shared" si="15"/>
        <v>0</v>
      </c>
      <c r="BG145" s="182">
        <f t="shared" si="16"/>
        <v>0</v>
      </c>
      <c r="BH145" s="182">
        <f t="shared" si="17"/>
        <v>0</v>
      </c>
      <c r="BI145" s="182">
        <f t="shared" si="18"/>
        <v>0</v>
      </c>
      <c r="BJ145" s="18" t="s">
        <v>89</v>
      </c>
      <c r="BK145" s="183">
        <f t="shared" si="19"/>
        <v>0</v>
      </c>
      <c r="BL145" s="18" t="s">
        <v>644</v>
      </c>
      <c r="BM145" s="181" t="s">
        <v>461</v>
      </c>
    </row>
    <row r="146" spans="1:65" s="2" customFormat="1" ht="16.5" customHeight="1">
      <c r="A146" s="33"/>
      <c r="B146" s="169"/>
      <c r="C146" s="170" t="s">
        <v>370</v>
      </c>
      <c r="D146" s="170" t="s">
        <v>260</v>
      </c>
      <c r="E146" s="171" t="s">
        <v>2836</v>
      </c>
      <c r="F146" s="172" t="s">
        <v>2837</v>
      </c>
      <c r="G146" s="173" t="s">
        <v>528</v>
      </c>
      <c r="H146" s="174">
        <v>2</v>
      </c>
      <c r="I146" s="175"/>
      <c r="J146" s="174">
        <f t="shared" si="10"/>
        <v>0</v>
      </c>
      <c r="K146" s="176"/>
      <c r="L146" s="34"/>
      <c r="M146" s="177" t="s">
        <v>1</v>
      </c>
      <c r="N146" s="178" t="s">
        <v>40</v>
      </c>
      <c r="O146" s="59"/>
      <c r="P146" s="179">
        <f t="shared" si="11"/>
        <v>0</v>
      </c>
      <c r="Q146" s="179">
        <v>0</v>
      </c>
      <c r="R146" s="179">
        <f t="shared" si="12"/>
        <v>0</v>
      </c>
      <c r="S146" s="179">
        <v>0</v>
      </c>
      <c r="T146" s="180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644</v>
      </c>
      <c r="AT146" s="181" t="s">
        <v>260</v>
      </c>
      <c r="AU146" s="181" t="s">
        <v>89</v>
      </c>
      <c r="AY146" s="18" t="s">
        <v>258</v>
      </c>
      <c r="BE146" s="182">
        <f t="shared" si="14"/>
        <v>0</v>
      </c>
      <c r="BF146" s="182">
        <f t="shared" si="15"/>
        <v>0</v>
      </c>
      <c r="BG146" s="182">
        <f t="shared" si="16"/>
        <v>0</v>
      </c>
      <c r="BH146" s="182">
        <f t="shared" si="17"/>
        <v>0</v>
      </c>
      <c r="BI146" s="182">
        <f t="shared" si="18"/>
        <v>0</v>
      </c>
      <c r="BJ146" s="18" t="s">
        <v>89</v>
      </c>
      <c r="BK146" s="183">
        <f t="shared" si="19"/>
        <v>0</v>
      </c>
      <c r="BL146" s="18" t="s">
        <v>644</v>
      </c>
      <c r="BM146" s="181" t="s">
        <v>469</v>
      </c>
    </row>
    <row r="147" spans="1:65" s="2" customFormat="1" ht="16.5" customHeight="1">
      <c r="A147" s="33"/>
      <c r="B147" s="169"/>
      <c r="C147" s="170" t="s">
        <v>7</v>
      </c>
      <c r="D147" s="170" t="s">
        <v>260</v>
      </c>
      <c r="E147" s="171" t="s">
        <v>2838</v>
      </c>
      <c r="F147" s="172" t="s">
        <v>2839</v>
      </c>
      <c r="G147" s="173" t="s">
        <v>528</v>
      </c>
      <c r="H147" s="174">
        <v>12</v>
      </c>
      <c r="I147" s="175"/>
      <c r="J147" s="174">
        <f t="shared" si="10"/>
        <v>0</v>
      </c>
      <c r="K147" s="176"/>
      <c r="L147" s="34"/>
      <c r="M147" s="177" t="s">
        <v>1</v>
      </c>
      <c r="N147" s="178" t="s">
        <v>40</v>
      </c>
      <c r="O147" s="59"/>
      <c r="P147" s="179">
        <f t="shared" si="11"/>
        <v>0</v>
      </c>
      <c r="Q147" s="179">
        <v>0</v>
      </c>
      <c r="R147" s="179">
        <f t="shared" si="12"/>
        <v>0</v>
      </c>
      <c r="S147" s="179">
        <v>0</v>
      </c>
      <c r="T147" s="180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644</v>
      </c>
      <c r="AT147" s="181" t="s">
        <v>260</v>
      </c>
      <c r="AU147" s="181" t="s">
        <v>89</v>
      </c>
      <c r="AY147" s="18" t="s">
        <v>258</v>
      </c>
      <c r="BE147" s="182">
        <f t="shared" si="14"/>
        <v>0</v>
      </c>
      <c r="BF147" s="182">
        <f t="shared" si="15"/>
        <v>0</v>
      </c>
      <c r="BG147" s="182">
        <f t="shared" si="16"/>
        <v>0</v>
      </c>
      <c r="BH147" s="182">
        <f t="shared" si="17"/>
        <v>0</v>
      </c>
      <c r="BI147" s="182">
        <f t="shared" si="18"/>
        <v>0</v>
      </c>
      <c r="BJ147" s="18" t="s">
        <v>89</v>
      </c>
      <c r="BK147" s="183">
        <f t="shared" si="19"/>
        <v>0</v>
      </c>
      <c r="BL147" s="18" t="s">
        <v>644</v>
      </c>
      <c r="BM147" s="181" t="s">
        <v>478</v>
      </c>
    </row>
    <row r="148" spans="1:65" s="2" customFormat="1" ht="16.5" customHeight="1">
      <c r="A148" s="33"/>
      <c r="B148" s="169"/>
      <c r="C148" s="170" t="s">
        <v>379</v>
      </c>
      <c r="D148" s="170" t="s">
        <v>260</v>
      </c>
      <c r="E148" s="171" t="s">
        <v>2840</v>
      </c>
      <c r="F148" s="172" t="s">
        <v>2841</v>
      </c>
      <c r="G148" s="173" t="s">
        <v>528</v>
      </c>
      <c r="H148" s="174">
        <v>2</v>
      </c>
      <c r="I148" s="175"/>
      <c r="J148" s="174">
        <f t="shared" si="10"/>
        <v>0</v>
      </c>
      <c r="K148" s="176"/>
      <c r="L148" s="34"/>
      <c r="M148" s="177" t="s">
        <v>1</v>
      </c>
      <c r="N148" s="178" t="s">
        <v>40</v>
      </c>
      <c r="O148" s="59"/>
      <c r="P148" s="179">
        <f t="shared" si="11"/>
        <v>0</v>
      </c>
      <c r="Q148" s="179">
        <v>0</v>
      </c>
      <c r="R148" s="179">
        <f t="shared" si="12"/>
        <v>0</v>
      </c>
      <c r="S148" s="179">
        <v>0</v>
      </c>
      <c r="T148" s="180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644</v>
      </c>
      <c r="AT148" s="181" t="s">
        <v>260</v>
      </c>
      <c r="AU148" s="181" t="s">
        <v>89</v>
      </c>
      <c r="AY148" s="18" t="s">
        <v>258</v>
      </c>
      <c r="BE148" s="182">
        <f t="shared" si="14"/>
        <v>0</v>
      </c>
      <c r="BF148" s="182">
        <f t="shared" si="15"/>
        <v>0</v>
      </c>
      <c r="BG148" s="182">
        <f t="shared" si="16"/>
        <v>0</v>
      </c>
      <c r="BH148" s="182">
        <f t="shared" si="17"/>
        <v>0</v>
      </c>
      <c r="BI148" s="182">
        <f t="shared" si="18"/>
        <v>0</v>
      </c>
      <c r="BJ148" s="18" t="s">
        <v>89</v>
      </c>
      <c r="BK148" s="183">
        <f t="shared" si="19"/>
        <v>0</v>
      </c>
      <c r="BL148" s="18" t="s">
        <v>644</v>
      </c>
      <c r="BM148" s="181" t="s">
        <v>490</v>
      </c>
    </row>
    <row r="149" spans="1:65" s="2" customFormat="1" ht="16.5" customHeight="1">
      <c r="A149" s="33"/>
      <c r="B149" s="169"/>
      <c r="C149" s="170" t="s">
        <v>383</v>
      </c>
      <c r="D149" s="170" t="s">
        <v>260</v>
      </c>
      <c r="E149" s="171" t="s">
        <v>2842</v>
      </c>
      <c r="F149" s="172" t="s">
        <v>2843</v>
      </c>
      <c r="G149" s="173" t="s">
        <v>528</v>
      </c>
      <c r="H149" s="174">
        <v>3</v>
      </c>
      <c r="I149" s="175"/>
      <c r="J149" s="174">
        <f t="shared" si="10"/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si="11"/>
        <v>0</v>
      </c>
      <c r="Q149" s="179">
        <v>0</v>
      </c>
      <c r="R149" s="179">
        <f t="shared" si="12"/>
        <v>0</v>
      </c>
      <c r="S149" s="179">
        <v>0</v>
      </c>
      <c r="T149" s="180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644</v>
      </c>
      <c r="AT149" s="181" t="s">
        <v>260</v>
      </c>
      <c r="AU149" s="181" t="s">
        <v>89</v>
      </c>
      <c r="AY149" s="18" t="s">
        <v>258</v>
      </c>
      <c r="BE149" s="182">
        <f t="shared" si="14"/>
        <v>0</v>
      </c>
      <c r="BF149" s="182">
        <f t="shared" si="15"/>
        <v>0</v>
      </c>
      <c r="BG149" s="182">
        <f t="shared" si="16"/>
        <v>0</v>
      </c>
      <c r="BH149" s="182">
        <f t="shared" si="17"/>
        <v>0</v>
      </c>
      <c r="BI149" s="182">
        <f t="shared" si="18"/>
        <v>0</v>
      </c>
      <c r="BJ149" s="18" t="s">
        <v>89</v>
      </c>
      <c r="BK149" s="183">
        <f t="shared" si="19"/>
        <v>0</v>
      </c>
      <c r="BL149" s="18" t="s">
        <v>644</v>
      </c>
      <c r="BM149" s="181" t="s">
        <v>503</v>
      </c>
    </row>
    <row r="150" spans="1:65" s="2" customFormat="1" ht="16.5" customHeight="1">
      <c r="A150" s="33"/>
      <c r="B150" s="169"/>
      <c r="C150" s="170" t="s">
        <v>388</v>
      </c>
      <c r="D150" s="170" t="s">
        <v>260</v>
      </c>
      <c r="E150" s="171" t="s">
        <v>2755</v>
      </c>
      <c r="F150" s="172" t="s">
        <v>2756</v>
      </c>
      <c r="G150" s="173" t="s">
        <v>1511</v>
      </c>
      <c r="H150" s="175"/>
      <c r="I150" s="175"/>
      <c r="J150" s="174">
        <f t="shared" si="10"/>
        <v>0</v>
      </c>
      <c r="K150" s="176"/>
      <c r="L150" s="34"/>
      <c r="M150" s="177" t="s">
        <v>1</v>
      </c>
      <c r="N150" s="178" t="s">
        <v>40</v>
      </c>
      <c r="O150" s="59"/>
      <c r="P150" s="179">
        <f t="shared" si="11"/>
        <v>0</v>
      </c>
      <c r="Q150" s="179">
        <v>0</v>
      </c>
      <c r="R150" s="179">
        <f t="shared" si="12"/>
        <v>0</v>
      </c>
      <c r="S150" s="179">
        <v>0</v>
      </c>
      <c r="T150" s="18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1" t="s">
        <v>644</v>
      </c>
      <c r="AT150" s="181" t="s">
        <v>260</v>
      </c>
      <c r="AU150" s="181" t="s">
        <v>89</v>
      </c>
      <c r="AY150" s="18" t="s">
        <v>258</v>
      </c>
      <c r="BE150" s="182">
        <f t="shared" si="14"/>
        <v>0</v>
      </c>
      <c r="BF150" s="182">
        <f t="shared" si="15"/>
        <v>0</v>
      </c>
      <c r="BG150" s="182">
        <f t="shared" si="16"/>
        <v>0</v>
      </c>
      <c r="BH150" s="182">
        <f t="shared" si="17"/>
        <v>0</v>
      </c>
      <c r="BI150" s="182">
        <f t="shared" si="18"/>
        <v>0</v>
      </c>
      <c r="BJ150" s="18" t="s">
        <v>89</v>
      </c>
      <c r="BK150" s="183">
        <f t="shared" si="19"/>
        <v>0</v>
      </c>
      <c r="BL150" s="18" t="s">
        <v>644</v>
      </c>
      <c r="BM150" s="181" t="s">
        <v>525</v>
      </c>
    </row>
    <row r="151" spans="1:65" s="2" customFormat="1" ht="16.5" customHeight="1">
      <c r="A151" s="33"/>
      <c r="B151" s="169"/>
      <c r="C151" s="170" t="s">
        <v>393</v>
      </c>
      <c r="D151" s="170" t="s">
        <v>260</v>
      </c>
      <c r="E151" s="171" t="s">
        <v>2761</v>
      </c>
      <c r="F151" s="172" t="s">
        <v>2762</v>
      </c>
      <c r="G151" s="173" t="s">
        <v>1511</v>
      </c>
      <c r="H151" s="175"/>
      <c r="I151" s="175"/>
      <c r="J151" s="174">
        <f t="shared" si="10"/>
        <v>0</v>
      </c>
      <c r="K151" s="176"/>
      <c r="L151" s="34"/>
      <c r="M151" s="177" t="s">
        <v>1</v>
      </c>
      <c r="N151" s="178" t="s">
        <v>40</v>
      </c>
      <c r="O151" s="59"/>
      <c r="P151" s="179">
        <f t="shared" si="11"/>
        <v>0</v>
      </c>
      <c r="Q151" s="179">
        <v>0</v>
      </c>
      <c r="R151" s="179">
        <f t="shared" si="12"/>
        <v>0</v>
      </c>
      <c r="S151" s="179">
        <v>0</v>
      </c>
      <c r="T151" s="180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1" t="s">
        <v>644</v>
      </c>
      <c r="AT151" s="181" t="s">
        <v>260</v>
      </c>
      <c r="AU151" s="181" t="s">
        <v>89</v>
      </c>
      <c r="AY151" s="18" t="s">
        <v>258</v>
      </c>
      <c r="BE151" s="182">
        <f t="shared" si="14"/>
        <v>0</v>
      </c>
      <c r="BF151" s="182">
        <f t="shared" si="15"/>
        <v>0</v>
      </c>
      <c r="BG151" s="182">
        <f t="shared" si="16"/>
        <v>0</v>
      </c>
      <c r="BH151" s="182">
        <f t="shared" si="17"/>
        <v>0</v>
      </c>
      <c r="BI151" s="182">
        <f t="shared" si="18"/>
        <v>0</v>
      </c>
      <c r="BJ151" s="18" t="s">
        <v>89</v>
      </c>
      <c r="BK151" s="183">
        <f t="shared" si="19"/>
        <v>0</v>
      </c>
      <c r="BL151" s="18" t="s">
        <v>644</v>
      </c>
      <c r="BM151" s="181" t="s">
        <v>550</v>
      </c>
    </row>
    <row r="152" spans="1:65" s="12" customFormat="1" ht="22.9" customHeight="1">
      <c r="B152" s="156"/>
      <c r="D152" s="157" t="s">
        <v>73</v>
      </c>
      <c r="E152" s="167" t="s">
        <v>2763</v>
      </c>
      <c r="F152" s="167" t="s">
        <v>2764</v>
      </c>
      <c r="I152" s="159"/>
      <c r="J152" s="168">
        <f>BK152</f>
        <v>0</v>
      </c>
      <c r="L152" s="156"/>
      <c r="M152" s="161"/>
      <c r="N152" s="162"/>
      <c r="O152" s="162"/>
      <c r="P152" s="163">
        <f>SUM(P153:P156)</f>
        <v>0</v>
      </c>
      <c r="Q152" s="162"/>
      <c r="R152" s="163">
        <f>SUM(R153:R156)</f>
        <v>0</v>
      </c>
      <c r="S152" s="162"/>
      <c r="T152" s="164">
        <f>SUM(T153:T156)</f>
        <v>0</v>
      </c>
      <c r="AR152" s="157" t="s">
        <v>264</v>
      </c>
      <c r="AT152" s="165" t="s">
        <v>73</v>
      </c>
      <c r="AU152" s="165" t="s">
        <v>82</v>
      </c>
      <c r="AY152" s="157" t="s">
        <v>258</v>
      </c>
      <c r="BK152" s="166">
        <f>SUM(BK153:BK156)</f>
        <v>0</v>
      </c>
    </row>
    <row r="153" spans="1:65" s="2" customFormat="1" ht="16.5" customHeight="1">
      <c r="A153" s="33"/>
      <c r="B153" s="169"/>
      <c r="C153" s="170" t="s">
        <v>400</v>
      </c>
      <c r="D153" s="170" t="s">
        <v>260</v>
      </c>
      <c r="E153" s="171" t="s">
        <v>2800</v>
      </c>
      <c r="F153" s="172" t="s">
        <v>2801</v>
      </c>
      <c r="G153" s="173" t="s">
        <v>2578</v>
      </c>
      <c r="H153" s="174">
        <v>15</v>
      </c>
      <c r="I153" s="175"/>
      <c r="J153" s="174">
        <f>ROUND(I153*H153,3)</f>
        <v>0</v>
      </c>
      <c r="K153" s="176"/>
      <c r="L153" s="34"/>
      <c r="M153" s="177" t="s">
        <v>1</v>
      </c>
      <c r="N153" s="178" t="s">
        <v>40</v>
      </c>
      <c r="O153" s="59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2767</v>
      </c>
      <c r="AT153" s="181" t="s">
        <v>260</v>
      </c>
      <c r="AU153" s="181" t="s">
        <v>89</v>
      </c>
      <c r="AY153" s="18" t="s">
        <v>258</v>
      </c>
      <c r="BE153" s="182">
        <f>IF(N153="základná",J153,0)</f>
        <v>0</v>
      </c>
      <c r="BF153" s="182">
        <f>IF(N153="znížená",J153,0)</f>
        <v>0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8" t="s">
        <v>89</v>
      </c>
      <c r="BK153" s="183">
        <f>ROUND(I153*H153,3)</f>
        <v>0</v>
      </c>
      <c r="BL153" s="18" t="s">
        <v>2767</v>
      </c>
      <c r="BM153" s="181" t="s">
        <v>563</v>
      </c>
    </row>
    <row r="154" spans="1:65" s="2" customFormat="1" ht="16.5" customHeight="1">
      <c r="A154" s="33"/>
      <c r="B154" s="169"/>
      <c r="C154" s="170" t="s">
        <v>406</v>
      </c>
      <c r="D154" s="170" t="s">
        <v>260</v>
      </c>
      <c r="E154" s="171" t="s">
        <v>2802</v>
      </c>
      <c r="F154" s="172" t="s">
        <v>2803</v>
      </c>
      <c r="G154" s="173" t="s">
        <v>2578</v>
      </c>
      <c r="H154" s="174">
        <v>45</v>
      </c>
      <c r="I154" s="175"/>
      <c r="J154" s="174">
        <f>ROUND(I154*H154,3)</f>
        <v>0</v>
      </c>
      <c r="K154" s="176"/>
      <c r="L154" s="34"/>
      <c r="M154" s="177" t="s">
        <v>1</v>
      </c>
      <c r="N154" s="178" t="s">
        <v>40</v>
      </c>
      <c r="O154" s="59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1" t="s">
        <v>2767</v>
      </c>
      <c r="AT154" s="181" t="s">
        <v>260</v>
      </c>
      <c r="AU154" s="181" t="s">
        <v>89</v>
      </c>
      <c r="AY154" s="18" t="s">
        <v>258</v>
      </c>
      <c r="BE154" s="182">
        <f>IF(N154="základná",J154,0)</f>
        <v>0</v>
      </c>
      <c r="BF154" s="182">
        <f>IF(N154="znížená",J154,0)</f>
        <v>0</v>
      </c>
      <c r="BG154" s="182">
        <f>IF(N154="zákl. prenesená",J154,0)</f>
        <v>0</v>
      </c>
      <c r="BH154" s="182">
        <f>IF(N154="zníž. prenesená",J154,0)</f>
        <v>0</v>
      </c>
      <c r="BI154" s="182">
        <f>IF(N154="nulová",J154,0)</f>
        <v>0</v>
      </c>
      <c r="BJ154" s="18" t="s">
        <v>89</v>
      </c>
      <c r="BK154" s="183">
        <f>ROUND(I154*H154,3)</f>
        <v>0</v>
      </c>
      <c r="BL154" s="18" t="s">
        <v>2767</v>
      </c>
      <c r="BM154" s="181" t="s">
        <v>573</v>
      </c>
    </row>
    <row r="155" spans="1:65" s="2" customFormat="1" ht="16.5" customHeight="1">
      <c r="A155" s="33"/>
      <c r="B155" s="169"/>
      <c r="C155" s="170" t="s">
        <v>411</v>
      </c>
      <c r="D155" s="170" t="s">
        <v>260</v>
      </c>
      <c r="E155" s="171" t="s">
        <v>2804</v>
      </c>
      <c r="F155" s="172" t="s">
        <v>2805</v>
      </c>
      <c r="G155" s="173" t="s">
        <v>2806</v>
      </c>
      <c r="H155" s="174">
        <v>1</v>
      </c>
      <c r="I155" s="175"/>
      <c r="J155" s="174">
        <f>ROUND(I155*H155,3)</f>
        <v>0</v>
      </c>
      <c r="K155" s="176"/>
      <c r="L155" s="34"/>
      <c r="M155" s="177" t="s">
        <v>1</v>
      </c>
      <c r="N155" s="178" t="s">
        <v>40</v>
      </c>
      <c r="O155" s="59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1" t="s">
        <v>2767</v>
      </c>
      <c r="AT155" s="181" t="s">
        <v>260</v>
      </c>
      <c r="AU155" s="181" t="s">
        <v>89</v>
      </c>
      <c r="AY155" s="18" t="s">
        <v>258</v>
      </c>
      <c r="BE155" s="182">
        <f>IF(N155="základná",J155,0)</f>
        <v>0</v>
      </c>
      <c r="BF155" s="182">
        <f>IF(N155="znížená",J155,0)</f>
        <v>0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8" t="s">
        <v>89</v>
      </c>
      <c r="BK155" s="183">
        <f>ROUND(I155*H155,3)</f>
        <v>0</v>
      </c>
      <c r="BL155" s="18" t="s">
        <v>2767</v>
      </c>
      <c r="BM155" s="181" t="s">
        <v>590</v>
      </c>
    </row>
    <row r="156" spans="1:65" s="2" customFormat="1" ht="16.5" customHeight="1">
      <c r="A156" s="33"/>
      <c r="B156" s="169"/>
      <c r="C156" s="170" t="s">
        <v>424</v>
      </c>
      <c r="D156" s="170" t="s">
        <v>260</v>
      </c>
      <c r="E156" s="171" t="s">
        <v>2807</v>
      </c>
      <c r="F156" s="172" t="s">
        <v>2808</v>
      </c>
      <c r="G156" s="173" t="s">
        <v>2806</v>
      </c>
      <c r="H156" s="174">
        <v>1</v>
      </c>
      <c r="I156" s="175"/>
      <c r="J156" s="174">
        <f>ROUND(I156*H156,3)</f>
        <v>0</v>
      </c>
      <c r="K156" s="176"/>
      <c r="L156" s="34"/>
      <c r="M156" s="226" t="s">
        <v>1</v>
      </c>
      <c r="N156" s="227" t="s">
        <v>40</v>
      </c>
      <c r="O156" s="228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1" t="s">
        <v>2767</v>
      </c>
      <c r="AT156" s="181" t="s">
        <v>260</v>
      </c>
      <c r="AU156" s="181" t="s">
        <v>89</v>
      </c>
      <c r="AY156" s="18" t="s">
        <v>258</v>
      </c>
      <c r="BE156" s="182">
        <f>IF(N156="základná",J156,0)</f>
        <v>0</v>
      </c>
      <c r="BF156" s="182">
        <f>IF(N156="znížená",J156,0)</f>
        <v>0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8" t="s">
        <v>89</v>
      </c>
      <c r="BK156" s="183">
        <f>ROUND(I156*H156,3)</f>
        <v>0</v>
      </c>
      <c r="BL156" s="18" t="s">
        <v>2767</v>
      </c>
      <c r="BM156" s="181" t="s">
        <v>599</v>
      </c>
    </row>
    <row r="157" spans="1:65" s="2" customFormat="1" ht="6.95" customHeight="1">
      <c r="A157" s="33"/>
      <c r="B157" s="48"/>
      <c r="C157" s="49"/>
      <c r="D157" s="49"/>
      <c r="E157" s="49"/>
      <c r="F157" s="49"/>
      <c r="G157" s="49"/>
      <c r="H157" s="49"/>
      <c r="I157" s="128"/>
      <c r="J157" s="49"/>
      <c r="K157" s="49"/>
      <c r="L157" s="34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autoFilter ref="C123:K15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workbookViewId="0">
      <selection activeCell="E24" sqref="E2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2" customFormat="1" ht="12" customHeight="1">
      <c r="A8" s="33"/>
      <c r="B8" s="34"/>
      <c r="C8" s="33"/>
      <c r="D8" s="28" t="s">
        <v>120</v>
      </c>
      <c r="E8" s="33"/>
      <c r="F8" s="33"/>
      <c r="G8" s="33"/>
      <c r="H8" s="33"/>
      <c r="I8" s="10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0" t="s">
        <v>2844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104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104" t="s">
        <v>20</v>
      </c>
      <c r="J12" s="56">
        <f>'Rekapitulácia stavby'!AN8</f>
        <v>43663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10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104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104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10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104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7" t="str">
        <f>'Rekapitulácia stavby'!E14</f>
        <v>Vyplň údaj</v>
      </c>
      <c r="F18" s="253"/>
      <c r="G18" s="253"/>
      <c r="H18" s="253"/>
      <c r="I18" s="104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10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104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3458</v>
      </c>
      <c r="F21" s="33"/>
      <c r="G21" s="33"/>
      <c r="H21" s="33"/>
      <c r="I21" s="104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10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104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2595</v>
      </c>
      <c r="F24" s="33"/>
      <c r="G24" s="33"/>
      <c r="H24" s="33"/>
      <c r="I24" s="104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10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10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57" t="s">
        <v>1</v>
      </c>
      <c r="F27" s="257"/>
      <c r="G27" s="257"/>
      <c r="H27" s="257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1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11" t="s">
        <v>34</v>
      </c>
      <c r="E30" s="33"/>
      <c r="F30" s="33"/>
      <c r="G30" s="33"/>
      <c r="H30" s="33"/>
      <c r="I30" s="10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12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13" t="s">
        <v>38</v>
      </c>
      <c r="E33" s="28" t="s">
        <v>39</v>
      </c>
      <c r="F33" s="114">
        <f>ROUND((SUM(BE121:BE151)),  2)</f>
        <v>0</v>
      </c>
      <c r="G33" s="33"/>
      <c r="H33" s="33"/>
      <c r="I33" s="115">
        <v>0.2</v>
      </c>
      <c r="J33" s="114">
        <f>ROUND(((SUM(BE121:BE151))*I33),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14">
        <f>ROUND((SUM(BF121:BF151)),  2)</f>
        <v>0</v>
      </c>
      <c r="G34" s="33"/>
      <c r="H34" s="33"/>
      <c r="I34" s="115">
        <v>0.2</v>
      </c>
      <c r="J34" s="114">
        <f>ROUND(((SUM(BF121:BF151))*I34),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14">
        <f>ROUND((SUM(BG121:BG151)),  2)</f>
        <v>0</v>
      </c>
      <c r="G35" s="33"/>
      <c r="H35" s="33"/>
      <c r="I35" s="115">
        <v>0.2</v>
      </c>
      <c r="J35" s="11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14">
        <f>ROUND((SUM(BH121:BH151)),  2)</f>
        <v>0</v>
      </c>
      <c r="G36" s="33"/>
      <c r="H36" s="33"/>
      <c r="I36" s="115">
        <v>0.2</v>
      </c>
      <c r="J36" s="11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14">
        <f>ROUND((SUM(BI121:BI151)),  2)</f>
        <v>0</v>
      </c>
      <c r="G37" s="33"/>
      <c r="H37" s="33"/>
      <c r="I37" s="115">
        <v>0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10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16"/>
      <c r="D39" s="117" t="s">
        <v>44</v>
      </c>
      <c r="E39" s="61"/>
      <c r="F39" s="61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9"/>
      <c r="L41" s="21"/>
    </row>
    <row r="42" spans="1:31" s="1" customFormat="1" ht="14.45" customHeight="1">
      <c r="B42" s="21"/>
      <c r="I42" s="99"/>
      <c r="L42" s="21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120</v>
      </c>
      <c r="D86" s="33"/>
      <c r="E86" s="33"/>
      <c r="F86" s="33"/>
      <c r="G86" s="33"/>
      <c r="H86" s="33"/>
      <c r="I86" s="10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0" t="str">
        <f>E9</f>
        <v>003 - Vykurovanie - prízemie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ul.Kármána 2, Lučenec</v>
      </c>
      <c r="G89" s="33"/>
      <c r="H89" s="33"/>
      <c r="I89" s="104" t="s">
        <v>20</v>
      </c>
      <c r="J89" s="56">
        <f>IF(J12="","",J12)</f>
        <v>43663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21</v>
      </c>
      <c r="D91" s="33"/>
      <c r="E91" s="33"/>
      <c r="F91" s="26" t="str">
        <f>E15</f>
        <v>BB samosprávny kraj</v>
      </c>
      <c r="G91" s="33"/>
      <c r="H91" s="33"/>
      <c r="I91" s="104" t="s">
        <v>27</v>
      </c>
      <c r="J91" s="31" t="str">
        <f>E21</f>
        <v>Ing.Kollárová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104" t="s">
        <v>31</v>
      </c>
      <c r="J92" s="31" t="str">
        <f>E24</f>
        <v>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0" t="s">
        <v>207</v>
      </c>
      <c r="D94" s="116"/>
      <c r="E94" s="116"/>
      <c r="F94" s="116"/>
      <c r="G94" s="116"/>
      <c r="H94" s="116"/>
      <c r="I94" s="131"/>
      <c r="J94" s="132" t="s">
        <v>208</v>
      </c>
      <c r="K94" s="11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3" t="s">
        <v>209</v>
      </c>
      <c r="D96" s="33"/>
      <c r="E96" s="33"/>
      <c r="F96" s="33"/>
      <c r="G96" s="33"/>
      <c r="H96" s="33"/>
      <c r="I96" s="10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210</v>
      </c>
    </row>
    <row r="97" spans="1:31" s="9" customFormat="1" ht="24.95" customHeight="1">
      <c r="B97" s="134"/>
      <c r="D97" s="135" t="s">
        <v>2845</v>
      </c>
      <c r="E97" s="136"/>
      <c r="F97" s="136"/>
      <c r="G97" s="136"/>
      <c r="H97" s="136"/>
      <c r="I97" s="137"/>
      <c r="J97" s="138">
        <f>J122</f>
        <v>0</v>
      </c>
      <c r="L97" s="134"/>
    </row>
    <row r="98" spans="1:31" s="10" customFormat="1" ht="19.899999999999999" customHeight="1">
      <c r="B98" s="139"/>
      <c r="D98" s="140" t="s">
        <v>2846</v>
      </c>
      <c r="E98" s="141"/>
      <c r="F98" s="141"/>
      <c r="G98" s="141"/>
      <c r="H98" s="141"/>
      <c r="I98" s="142"/>
      <c r="J98" s="143">
        <f>J123</f>
        <v>0</v>
      </c>
      <c r="L98" s="139"/>
    </row>
    <row r="99" spans="1:31" s="10" customFormat="1" ht="19.899999999999999" customHeight="1">
      <c r="B99" s="139"/>
      <c r="D99" s="140" t="s">
        <v>2847</v>
      </c>
      <c r="E99" s="141"/>
      <c r="F99" s="141"/>
      <c r="G99" s="141"/>
      <c r="H99" s="141"/>
      <c r="I99" s="142"/>
      <c r="J99" s="143">
        <f>J129</f>
        <v>0</v>
      </c>
      <c r="L99" s="139"/>
    </row>
    <row r="100" spans="1:31" s="10" customFormat="1" ht="19.899999999999999" customHeight="1">
      <c r="B100" s="139"/>
      <c r="D100" s="140" t="s">
        <v>2848</v>
      </c>
      <c r="E100" s="141"/>
      <c r="F100" s="141"/>
      <c r="G100" s="141"/>
      <c r="H100" s="141"/>
      <c r="I100" s="142"/>
      <c r="J100" s="143">
        <f>J135</f>
        <v>0</v>
      </c>
      <c r="L100" s="139"/>
    </row>
    <row r="101" spans="1:31" s="10" customFormat="1" ht="19.899999999999999" customHeight="1">
      <c r="B101" s="139"/>
      <c r="D101" s="140" t="s">
        <v>2849</v>
      </c>
      <c r="E101" s="141"/>
      <c r="F101" s="141"/>
      <c r="G101" s="141"/>
      <c r="H101" s="141"/>
      <c r="I101" s="142"/>
      <c r="J101" s="143">
        <f>J150</f>
        <v>0</v>
      </c>
      <c r="L101" s="139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10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8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9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244</v>
      </c>
      <c r="D108" s="33"/>
      <c r="E108" s="33"/>
      <c r="F108" s="33"/>
      <c r="G108" s="33"/>
      <c r="H108" s="33"/>
      <c r="I108" s="10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10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10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5.5" customHeight="1">
      <c r="A111" s="33"/>
      <c r="B111" s="34"/>
      <c r="C111" s="33"/>
      <c r="D111" s="33"/>
      <c r="E111" s="274" t="str">
        <f>E7</f>
        <v>Novohradská knižnica Lučenec - PD pre rekon.budovy ul.Kármana 2- zmena PD riešenie časti budovy</v>
      </c>
      <c r="F111" s="275"/>
      <c r="G111" s="275"/>
      <c r="H111" s="275"/>
      <c r="I111" s="10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120</v>
      </c>
      <c r="D112" s="33"/>
      <c r="E112" s="33"/>
      <c r="F112" s="33"/>
      <c r="G112" s="33"/>
      <c r="H112" s="33"/>
      <c r="I112" s="10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50" t="str">
        <f>E9</f>
        <v>003 - Vykurovanie - prízemie</v>
      </c>
      <c r="F113" s="276"/>
      <c r="G113" s="276"/>
      <c r="H113" s="276"/>
      <c r="I113" s="10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10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18</v>
      </c>
      <c r="D115" s="33"/>
      <c r="E115" s="33"/>
      <c r="F115" s="26" t="str">
        <f>F12</f>
        <v>ul.Kármána 2, Lučenec</v>
      </c>
      <c r="G115" s="33"/>
      <c r="H115" s="33"/>
      <c r="I115" s="104" t="s">
        <v>20</v>
      </c>
      <c r="J115" s="56">
        <f>IF(J12="","",J12)</f>
        <v>43663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21</v>
      </c>
      <c r="D117" s="33"/>
      <c r="E117" s="33"/>
      <c r="F117" s="26" t="str">
        <f>E15</f>
        <v>BB samosprávny kraj</v>
      </c>
      <c r="G117" s="33"/>
      <c r="H117" s="33"/>
      <c r="I117" s="104" t="s">
        <v>27</v>
      </c>
      <c r="J117" s="31" t="str">
        <f>E21</f>
        <v>Ing.Kollárová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3"/>
      <c r="E118" s="33"/>
      <c r="F118" s="26" t="str">
        <f>IF(E18="","",E18)</f>
        <v>Vyplň údaj</v>
      </c>
      <c r="G118" s="33"/>
      <c r="H118" s="33"/>
      <c r="I118" s="104" t="s">
        <v>31</v>
      </c>
      <c r="J118" s="31" t="str">
        <f>E24</f>
        <v>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10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44"/>
      <c r="B120" s="145"/>
      <c r="C120" s="146" t="s">
        <v>245</v>
      </c>
      <c r="D120" s="147" t="s">
        <v>59</v>
      </c>
      <c r="E120" s="147" t="s">
        <v>55</v>
      </c>
      <c r="F120" s="147" t="s">
        <v>56</v>
      </c>
      <c r="G120" s="147" t="s">
        <v>246</v>
      </c>
      <c r="H120" s="147" t="s">
        <v>247</v>
      </c>
      <c r="I120" s="148" t="s">
        <v>248</v>
      </c>
      <c r="J120" s="149" t="s">
        <v>208</v>
      </c>
      <c r="K120" s="150" t="s">
        <v>249</v>
      </c>
      <c r="L120" s="151"/>
      <c r="M120" s="63" t="s">
        <v>1</v>
      </c>
      <c r="N120" s="64" t="s">
        <v>38</v>
      </c>
      <c r="O120" s="64" t="s">
        <v>250</v>
      </c>
      <c r="P120" s="64" t="s">
        <v>251</v>
      </c>
      <c r="Q120" s="64" t="s">
        <v>252</v>
      </c>
      <c r="R120" s="64" t="s">
        <v>253</v>
      </c>
      <c r="S120" s="64" t="s">
        <v>254</v>
      </c>
      <c r="T120" s="65" t="s">
        <v>255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65" s="2" customFormat="1" ht="22.9" customHeight="1">
      <c r="A121" s="33"/>
      <c r="B121" s="34"/>
      <c r="C121" s="70" t="s">
        <v>209</v>
      </c>
      <c r="D121" s="33"/>
      <c r="E121" s="33"/>
      <c r="F121" s="33"/>
      <c r="G121" s="33"/>
      <c r="H121" s="33"/>
      <c r="I121" s="103"/>
      <c r="J121" s="152">
        <f>BK121</f>
        <v>0</v>
      </c>
      <c r="K121" s="33"/>
      <c r="L121" s="34"/>
      <c r="M121" s="66"/>
      <c r="N121" s="57"/>
      <c r="O121" s="67"/>
      <c r="P121" s="153">
        <f>P122</f>
        <v>0</v>
      </c>
      <c r="Q121" s="67"/>
      <c r="R121" s="153">
        <f>R122</f>
        <v>1.6507000000000001</v>
      </c>
      <c r="S121" s="67"/>
      <c r="T121" s="154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210</v>
      </c>
      <c r="BK121" s="155">
        <f>BK122</f>
        <v>0</v>
      </c>
    </row>
    <row r="122" spans="1:65" s="12" customFormat="1" ht="25.9" customHeight="1">
      <c r="B122" s="156"/>
      <c r="D122" s="157" t="s">
        <v>73</v>
      </c>
      <c r="E122" s="158" t="s">
        <v>1484</v>
      </c>
      <c r="F122" s="158" t="s">
        <v>2850</v>
      </c>
      <c r="I122" s="159"/>
      <c r="J122" s="160">
        <f>BK122</f>
        <v>0</v>
      </c>
      <c r="L122" s="156"/>
      <c r="M122" s="161"/>
      <c r="N122" s="162"/>
      <c r="O122" s="162"/>
      <c r="P122" s="163">
        <f>P123+P129+P135+P150</f>
        <v>0</v>
      </c>
      <c r="Q122" s="162"/>
      <c r="R122" s="163">
        <f>R123+R129+R135+R150</f>
        <v>1.6507000000000001</v>
      </c>
      <c r="S122" s="162"/>
      <c r="T122" s="164">
        <f>T123+T129+T135+T150</f>
        <v>0</v>
      </c>
      <c r="AR122" s="157" t="s">
        <v>89</v>
      </c>
      <c r="AT122" s="165" t="s">
        <v>73</v>
      </c>
      <c r="AU122" s="165" t="s">
        <v>74</v>
      </c>
      <c r="AY122" s="157" t="s">
        <v>258</v>
      </c>
      <c r="BK122" s="166">
        <f>BK123+BK129+BK135+BK150</f>
        <v>0</v>
      </c>
    </row>
    <row r="123" spans="1:65" s="12" customFormat="1" ht="22.9" customHeight="1">
      <c r="B123" s="156"/>
      <c r="D123" s="157" t="s">
        <v>73</v>
      </c>
      <c r="E123" s="167" t="s">
        <v>2851</v>
      </c>
      <c r="F123" s="167" t="s">
        <v>2852</v>
      </c>
      <c r="I123" s="159"/>
      <c r="J123" s="168">
        <f>BK123</f>
        <v>0</v>
      </c>
      <c r="L123" s="156"/>
      <c r="M123" s="161"/>
      <c r="N123" s="162"/>
      <c r="O123" s="162"/>
      <c r="P123" s="163">
        <f>SUM(P124:P128)</f>
        <v>0</v>
      </c>
      <c r="Q123" s="162"/>
      <c r="R123" s="163">
        <f>SUM(R124:R128)</f>
        <v>3.492E-2</v>
      </c>
      <c r="S123" s="162"/>
      <c r="T123" s="164">
        <f>SUM(T124:T128)</f>
        <v>0</v>
      </c>
      <c r="AR123" s="157" t="s">
        <v>89</v>
      </c>
      <c r="AT123" s="165" t="s">
        <v>73</v>
      </c>
      <c r="AU123" s="165" t="s">
        <v>82</v>
      </c>
      <c r="AY123" s="157" t="s">
        <v>258</v>
      </c>
      <c r="BK123" s="166">
        <f>SUM(BK124:BK128)</f>
        <v>0</v>
      </c>
    </row>
    <row r="124" spans="1:65" s="2" customFormat="1" ht="24" customHeight="1">
      <c r="A124" s="33"/>
      <c r="B124" s="169"/>
      <c r="C124" s="170" t="s">
        <v>272</v>
      </c>
      <c r="D124" s="170" t="s">
        <v>260</v>
      </c>
      <c r="E124" s="171" t="s">
        <v>2853</v>
      </c>
      <c r="F124" s="172" t="s">
        <v>2854</v>
      </c>
      <c r="G124" s="173" t="s">
        <v>528</v>
      </c>
      <c r="H124" s="174">
        <v>20</v>
      </c>
      <c r="I124" s="175"/>
      <c r="J124" s="174">
        <f>ROUND(I124*H124,3)</f>
        <v>0</v>
      </c>
      <c r="K124" s="176"/>
      <c r="L124" s="34"/>
      <c r="M124" s="177" t="s">
        <v>1</v>
      </c>
      <c r="N124" s="178" t="s">
        <v>40</v>
      </c>
      <c r="O124" s="59"/>
      <c r="P124" s="179">
        <f>O124*H124</f>
        <v>0</v>
      </c>
      <c r="Q124" s="179">
        <v>1.0000000000000001E-5</v>
      </c>
      <c r="R124" s="179">
        <f>Q124*H124</f>
        <v>2.0000000000000001E-4</v>
      </c>
      <c r="S124" s="179">
        <v>0</v>
      </c>
      <c r="T124" s="18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1" t="s">
        <v>351</v>
      </c>
      <c r="AT124" s="181" t="s">
        <v>260</v>
      </c>
      <c r="AU124" s="181" t="s">
        <v>89</v>
      </c>
      <c r="AY124" s="18" t="s">
        <v>258</v>
      </c>
      <c r="BE124" s="182">
        <f>IF(N124="základná",J124,0)</f>
        <v>0</v>
      </c>
      <c r="BF124" s="182">
        <f>IF(N124="znížená",J124,0)</f>
        <v>0</v>
      </c>
      <c r="BG124" s="182">
        <f>IF(N124="zákl. prenesená",J124,0)</f>
        <v>0</v>
      </c>
      <c r="BH124" s="182">
        <f>IF(N124="zníž. prenesená",J124,0)</f>
        <v>0</v>
      </c>
      <c r="BI124" s="182">
        <f>IF(N124="nulová",J124,0)</f>
        <v>0</v>
      </c>
      <c r="BJ124" s="18" t="s">
        <v>89</v>
      </c>
      <c r="BK124" s="183">
        <f>ROUND(I124*H124,3)</f>
        <v>0</v>
      </c>
      <c r="BL124" s="18" t="s">
        <v>351</v>
      </c>
      <c r="BM124" s="181" t="s">
        <v>89</v>
      </c>
    </row>
    <row r="125" spans="1:65" s="2" customFormat="1" ht="24" customHeight="1">
      <c r="A125" s="33"/>
      <c r="B125" s="169"/>
      <c r="C125" s="170" t="s">
        <v>264</v>
      </c>
      <c r="D125" s="170" t="s">
        <v>260</v>
      </c>
      <c r="E125" s="171" t="s">
        <v>2855</v>
      </c>
      <c r="F125" s="172" t="s">
        <v>2856</v>
      </c>
      <c r="G125" s="173" t="s">
        <v>528</v>
      </c>
      <c r="H125" s="174">
        <v>20</v>
      </c>
      <c r="I125" s="175"/>
      <c r="J125" s="174">
        <f>ROUND(I125*H125,3)</f>
        <v>0</v>
      </c>
      <c r="K125" s="176"/>
      <c r="L125" s="34"/>
      <c r="M125" s="177" t="s">
        <v>1</v>
      </c>
      <c r="N125" s="178" t="s">
        <v>40</v>
      </c>
      <c r="O125" s="59"/>
      <c r="P125" s="179">
        <f>O125*H125</f>
        <v>0</v>
      </c>
      <c r="Q125" s="179">
        <v>1.5200000000000001E-3</v>
      </c>
      <c r="R125" s="179">
        <f>Q125*H125</f>
        <v>3.0400000000000003E-2</v>
      </c>
      <c r="S125" s="179">
        <v>0</v>
      </c>
      <c r="T125" s="18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1" t="s">
        <v>351</v>
      </c>
      <c r="AT125" s="181" t="s">
        <v>260</v>
      </c>
      <c r="AU125" s="181" t="s">
        <v>89</v>
      </c>
      <c r="AY125" s="18" t="s">
        <v>258</v>
      </c>
      <c r="BE125" s="182">
        <f>IF(N125="základná",J125,0)</f>
        <v>0</v>
      </c>
      <c r="BF125" s="182">
        <f>IF(N125="znížená",J125,0)</f>
        <v>0</v>
      </c>
      <c r="BG125" s="182">
        <f>IF(N125="zákl. prenesená",J125,0)</f>
        <v>0</v>
      </c>
      <c r="BH125" s="182">
        <f>IF(N125="zníž. prenesená",J125,0)</f>
        <v>0</v>
      </c>
      <c r="BI125" s="182">
        <f>IF(N125="nulová",J125,0)</f>
        <v>0</v>
      </c>
      <c r="BJ125" s="18" t="s">
        <v>89</v>
      </c>
      <c r="BK125" s="183">
        <f>ROUND(I125*H125,3)</f>
        <v>0</v>
      </c>
      <c r="BL125" s="18" t="s">
        <v>351</v>
      </c>
      <c r="BM125" s="181" t="s">
        <v>264</v>
      </c>
    </row>
    <row r="126" spans="1:65" s="2" customFormat="1" ht="16.5" customHeight="1">
      <c r="A126" s="33"/>
      <c r="B126" s="169"/>
      <c r="C126" s="170" t="s">
        <v>388</v>
      </c>
      <c r="D126" s="170" t="s">
        <v>260</v>
      </c>
      <c r="E126" s="171" t="s">
        <v>2857</v>
      </c>
      <c r="F126" s="172" t="s">
        <v>2858</v>
      </c>
      <c r="G126" s="173" t="s">
        <v>528</v>
      </c>
      <c r="H126" s="174">
        <v>20</v>
      </c>
      <c r="I126" s="175"/>
      <c r="J126" s="174">
        <f>ROUND(I126*H126,3)</f>
        <v>0</v>
      </c>
      <c r="K126" s="176"/>
      <c r="L126" s="34"/>
      <c r="M126" s="177" t="s">
        <v>1</v>
      </c>
      <c r="N126" s="178" t="s">
        <v>40</v>
      </c>
      <c r="O126" s="59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351</v>
      </c>
      <c r="AT126" s="181" t="s">
        <v>260</v>
      </c>
      <c r="AU126" s="181" t="s">
        <v>89</v>
      </c>
      <c r="AY126" s="18" t="s">
        <v>258</v>
      </c>
      <c r="BE126" s="182">
        <f>IF(N126="základná",J126,0)</f>
        <v>0</v>
      </c>
      <c r="BF126" s="182">
        <f>IF(N126="znížená",J126,0)</f>
        <v>0</v>
      </c>
      <c r="BG126" s="182">
        <f>IF(N126="zákl. prenesená",J126,0)</f>
        <v>0</v>
      </c>
      <c r="BH126" s="182">
        <f>IF(N126="zníž. prenesená",J126,0)</f>
        <v>0</v>
      </c>
      <c r="BI126" s="182">
        <f>IF(N126="nulová",J126,0)</f>
        <v>0</v>
      </c>
      <c r="BJ126" s="18" t="s">
        <v>89</v>
      </c>
      <c r="BK126" s="183">
        <f>ROUND(I126*H126,3)</f>
        <v>0</v>
      </c>
      <c r="BL126" s="18" t="s">
        <v>351</v>
      </c>
      <c r="BM126" s="181" t="s">
        <v>293</v>
      </c>
    </row>
    <row r="127" spans="1:65" s="2" customFormat="1" ht="16.5" customHeight="1">
      <c r="A127" s="33"/>
      <c r="B127" s="169"/>
      <c r="C127" s="170" t="s">
        <v>411</v>
      </c>
      <c r="D127" s="170" t="s">
        <v>260</v>
      </c>
      <c r="E127" s="171" t="s">
        <v>2859</v>
      </c>
      <c r="F127" s="172" t="s">
        <v>2860</v>
      </c>
      <c r="G127" s="173" t="s">
        <v>435</v>
      </c>
      <c r="H127" s="174">
        <v>8</v>
      </c>
      <c r="I127" s="175"/>
      <c r="J127" s="174">
        <f>ROUND(I127*H127,3)</f>
        <v>0</v>
      </c>
      <c r="K127" s="176"/>
      <c r="L127" s="34"/>
      <c r="M127" s="177" t="s">
        <v>1</v>
      </c>
      <c r="N127" s="178" t="s">
        <v>40</v>
      </c>
      <c r="O127" s="59"/>
      <c r="P127" s="179">
        <f>O127*H127</f>
        <v>0</v>
      </c>
      <c r="Q127" s="179">
        <v>5.4000000000000001E-4</v>
      </c>
      <c r="R127" s="179">
        <f>Q127*H127</f>
        <v>4.3200000000000001E-3</v>
      </c>
      <c r="S127" s="179">
        <v>0</v>
      </c>
      <c r="T127" s="18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1" t="s">
        <v>351</v>
      </c>
      <c r="AT127" s="181" t="s">
        <v>260</v>
      </c>
      <c r="AU127" s="181" t="s">
        <v>89</v>
      </c>
      <c r="AY127" s="18" t="s">
        <v>258</v>
      </c>
      <c r="BE127" s="182">
        <f>IF(N127="základná",J127,0)</f>
        <v>0</v>
      </c>
      <c r="BF127" s="182">
        <f>IF(N127="znížená",J127,0)</f>
        <v>0</v>
      </c>
      <c r="BG127" s="182">
        <f>IF(N127="zákl. prenesená",J127,0)</f>
        <v>0</v>
      </c>
      <c r="BH127" s="182">
        <f>IF(N127="zníž. prenesená",J127,0)</f>
        <v>0</v>
      </c>
      <c r="BI127" s="182">
        <f>IF(N127="nulová",J127,0)</f>
        <v>0</v>
      </c>
      <c r="BJ127" s="18" t="s">
        <v>89</v>
      </c>
      <c r="BK127" s="183">
        <f>ROUND(I127*H127,3)</f>
        <v>0</v>
      </c>
      <c r="BL127" s="18" t="s">
        <v>351</v>
      </c>
      <c r="BM127" s="181" t="s">
        <v>302</v>
      </c>
    </row>
    <row r="128" spans="1:65" s="2" customFormat="1" ht="24" customHeight="1">
      <c r="A128" s="33"/>
      <c r="B128" s="169"/>
      <c r="C128" s="170" t="s">
        <v>393</v>
      </c>
      <c r="D128" s="170" t="s">
        <v>260</v>
      </c>
      <c r="E128" s="171" t="s">
        <v>2861</v>
      </c>
      <c r="F128" s="172" t="s">
        <v>2862</v>
      </c>
      <c r="G128" s="173" t="s">
        <v>1511</v>
      </c>
      <c r="H128" s="175"/>
      <c r="I128" s="175"/>
      <c r="J128" s="174">
        <f>ROUND(I128*H128,3)</f>
        <v>0</v>
      </c>
      <c r="K128" s="176"/>
      <c r="L128" s="34"/>
      <c r="M128" s="177" t="s">
        <v>1</v>
      </c>
      <c r="N128" s="178" t="s">
        <v>40</v>
      </c>
      <c r="O128" s="59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351</v>
      </c>
      <c r="AT128" s="181" t="s">
        <v>260</v>
      </c>
      <c r="AU128" s="181" t="s">
        <v>89</v>
      </c>
      <c r="AY128" s="18" t="s">
        <v>258</v>
      </c>
      <c r="BE128" s="182">
        <f>IF(N128="základná",J128,0)</f>
        <v>0</v>
      </c>
      <c r="BF128" s="182">
        <f>IF(N128="znížená",J128,0)</f>
        <v>0</v>
      </c>
      <c r="BG128" s="182">
        <f>IF(N128="zákl. prenesená",J128,0)</f>
        <v>0</v>
      </c>
      <c r="BH128" s="182">
        <f>IF(N128="zníž. prenesená",J128,0)</f>
        <v>0</v>
      </c>
      <c r="BI128" s="182">
        <f>IF(N128="nulová",J128,0)</f>
        <v>0</v>
      </c>
      <c r="BJ128" s="18" t="s">
        <v>89</v>
      </c>
      <c r="BK128" s="183">
        <f>ROUND(I128*H128,3)</f>
        <v>0</v>
      </c>
      <c r="BL128" s="18" t="s">
        <v>351</v>
      </c>
      <c r="BM128" s="181" t="s">
        <v>311</v>
      </c>
    </row>
    <row r="129" spans="1:65" s="12" customFormat="1" ht="22.9" customHeight="1">
      <c r="B129" s="156"/>
      <c r="D129" s="157" t="s">
        <v>73</v>
      </c>
      <c r="E129" s="167" t="s">
        <v>2863</v>
      </c>
      <c r="F129" s="167" t="s">
        <v>2864</v>
      </c>
      <c r="I129" s="159"/>
      <c r="J129" s="168">
        <f>BK129</f>
        <v>0</v>
      </c>
      <c r="L129" s="156"/>
      <c r="M129" s="161"/>
      <c r="N129" s="162"/>
      <c r="O129" s="162"/>
      <c r="P129" s="163">
        <f>SUM(P130:P134)</f>
        <v>0</v>
      </c>
      <c r="Q129" s="162"/>
      <c r="R129" s="163">
        <f>SUM(R130:R134)</f>
        <v>1.34558</v>
      </c>
      <c r="S129" s="162"/>
      <c r="T129" s="164">
        <f>SUM(T130:T134)</f>
        <v>0</v>
      </c>
      <c r="AR129" s="157" t="s">
        <v>89</v>
      </c>
      <c r="AT129" s="165" t="s">
        <v>73</v>
      </c>
      <c r="AU129" s="165" t="s">
        <v>82</v>
      </c>
      <c r="AY129" s="157" t="s">
        <v>258</v>
      </c>
      <c r="BK129" s="166">
        <f>SUM(BK130:BK134)</f>
        <v>0</v>
      </c>
    </row>
    <row r="130" spans="1:65" s="2" customFormat="1" ht="24" customHeight="1">
      <c r="A130" s="33"/>
      <c r="B130" s="169"/>
      <c r="C130" s="170" t="s">
        <v>89</v>
      </c>
      <c r="D130" s="170" t="s">
        <v>260</v>
      </c>
      <c r="E130" s="171" t="s">
        <v>2865</v>
      </c>
      <c r="F130" s="172" t="s">
        <v>2866</v>
      </c>
      <c r="G130" s="173" t="s">
        <v>435</v>
      </c>
      <c r="H130" s="174">
        <v>14</v>
      </c>
      <c r="I130" s="175"/>
      <c r="J130" s="174">
        <f>ROUND(I130*H130,3)</f>
        <v>0</v>
      </c>
      <c r="K130" s="176"/>
      <c r="L130" s="34"/>
      <c r="M130" s="177" t="s">
        <v>1</v>
      </c>
      <c r="N130" s="178" t="s">
        <v>40</v>
      </c>
      <c r="O130" s="59"/>
      <c r="P130" s="179">
        <f>O130*H130</f>
        <v>0</v>
      </c>
      <c r="Q130" s="179">
        <v>9.0000000000000006E-5</v>
      </c>
      <c r="R130" s="179">
        <f>Q130*H130</f>
        <v>1.2600000000000001E-3</v>
      </c>
      <c r="S130" s="179">
        <v>0</v>
      </c>
      <c r="T130" s="18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351</v>
      </c>
      <c r="AT130" s="181" t="s">
        <v>260</v>
      </c>
      <c r="AU130" s="181" t="s">
        <v>89</v>
      </c>
      <c r="AY130" s="18" t="s">
        <v>258</v>
      </c>
      <c r="BE130" s="182">
        <f>IF(N130="základná",J130,0)</f>
        <v>0</v>
      </c>
      <c r="BF130" s="182">
        <f>IF(N130="znížená",J130,0)</f>
        <v>0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8" t="s">
        <v>89</v>
      </c>
      <c r="BK130" s="183">
        <f>ROUND(I130*H130,3)</f>
        <v>0</v>
      </c>
      <c r="BL130" s="18" t="s">
        <v>351</v>
      </c>
      <c r="BM130" s="181" t="s">
        <v>320</v>
      </c>
    </row>
    <row r="131" spans="1:65" s="2" customFormat="1" ht="16.5" customHeight="1">
      <c r="A131" s="33"/>
      <c r="B131" s="169"/>
      <c r="C131" s="170" t="s">
        <v>287</v>
      </c>
      <c r="D131" s="170" t="s">
        <v>260</v>
      </c>
      <c r="E131" s="171" t="s">
        <v>2867</v>
      </c>
      <c r="F131" s="172" t="s">
        <v>2868</v>
      </c>
      <c r="G131" s="173" t="s">
        <v>435</v>
      </c>
      <c r="H131" s="174">
        <v>16</v>
      </c>
      <c r="I131" s="175"/>
      <c r="J131" s="174">
        <f>ROUND(I131*H131,3)</f>
        <v>0</v>
      </c>
      <c r="K131" s="176"/>
      <c r="L131" s="34"/>
      <c r="M131" s="177" t="s">
        <v>1</v>
      </c>
      <c r="N131" s="178" t="s">
        <v>40</v>
      </c>
      <c r="O131" s="59"/>
      <c r="P131" s="179">
        <f>O131*H131</f>
        <v>0</v>
      </c>
      <c r="Q131" s="179">
        <v>2.0000000000000002E-5</v>
      </c>
      <c r="R131" s="179">
        <f>Q131*H131</f>
        <v>3.2000000000000003E-4</v>
      </c>
      <c r="S131" s="179">
        <v>0</v>
      </c>
      <c r="T131" s="18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351</v>
      </c>
      <c r="AT131" s="181" t="s">
        <v>260</v>
      </c>
      <c r="AU131" s="181" t="s">
        <v>89</v>
      </c>
      <c r="AY131" s="18" t="s">
        <v>258</v>
      </c>
      <c r="BE131" s="182">
        <f>IF(N131="základná",J131,0)</f>
        <v>0</v>
      </c>
      <c r="BF131" s="182">
        <f>IF(N131="znížená",J131,0)</f>
        <v>0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8" t="s">
        <v>89</v>
      </c>
      <c r="BK131" s="183">
        <f>ROUND(I131*H131,3)</f>
        <v>0</v>
      </c>
      <c r="BL131" s="18" t="s">
        <v>351</v>
      </c>
      <c r="BM131" s="181" t="s">
        <v>332</v>
      </c>
    </row>
    <row r="132" spans="1:65" s="2" customFormat="1" ht="24" customHeight="1">
      <c r="A132" s="33"/>
      <c r="B132" s="169"/>
      <c r="C132" s="208" t="s">
        <v>297</v>
      </c>
      <c r="D132" s="208" t="s">
        <v>394</v>
      </c>
      <c r="E132" s="209" t="s">
        <v>2869</v>
      </c>
      <c r="F132" s="210" t="s">
        <v>2870</v>
      </c>
      <c r="G132" s="211" t="s">
        <v>435</v>
      </c>
      <c r="H132" s="212">
        <v>8</v>
      </c>
      <c r="I132" s="213"/>
      <c r="J132" s="212">
        <f>ROUND(I132*H132,3)</f>
        <v>0</v>
      </c>
      <c r="K132" s="214"/>
      <c r="L132" s="215"/>
      <c r="M132" s="216" t="s">
        <v>1</v>
      </c>
      <c r="N132" s="217" t="s">
        <v>40</v>
      </c>
      <c r="O132" s="59"/>
      <c r="P132" s="179">
        <f>O132*H132</f>
        <v>0</v>
      </c>
      <c r="Q132" s="179">
        <v>8.4000000000000005E-2</v>
      </c>
      <c r="R132" s="179">
        <f>Q132*H132</f>
        <v>0.67200000000000004</v>
      </c>
      <c r="S132" s="179">
        <v>0</v>
      </c>
      <c r="T132" s="18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445</v>
      </c>
      <c r="AT132" s="181" t="s">
        <v>394</v>
      </c>
      <c r="AU132" s="181" t="s">
        <v>89</v>
      </c>
      <c r="AY132" s="18" t="s">
        <v>258</v>
      </c>
      <c r="BE132" s="182">
        <f>IF(N132="základná",J132,0)</f>
        <v>0</v>
      </c>
      <c r="BF132" s="182">
        <f>IF(N132="znížená",J132,0)</f>
        <v>0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8" t="s">
        <v>89</v>
      </c>
      <c r="BK132" s="183">
        <f>ROUND(I132*H132,3)</f>
        <v>0</v>
      </c>
      <c r="BL132" s="18" t="s">
        <v>351</v>
      </c>
      <c r="BM132" s="181" t="s">
        <v>351</v>
      </c>
    </row>
    <row r="133" spans="1:65" s="2" customFormat="1" ht="24" customHeight="1">
      <c r="A133" s="33"/>
      <c r="B133" s="169"/>
      <c r="C133" s="208" t="s">
        <v>302</v>
      </c>
      <c r="D133" s="208" t="s">
        <v>394</v>
      </c>
      <c r="E133" s="209" t="s">
        <v>2871</v>
      </c>
      <c r="F133" s="210" t="s">
        <v>2872</v>
      </c>
      <c r="G133" s="211" t="s">
        <v>435</v>
      </c>
      <c r="H133" s="212">
        <v>8</v>
      </c>
      <c r="I133" s="213"/>
      <c r="J133" s="212">
        <f>ROUND(I133*H133,3)</f>
        <v>0</v>
      </c>
      <c r="K133" s="214"/>
      <c r="L133" s="215"/>
      <c r="M133" s="216" t="s">
        <v>1</v>
      </c>
      <c r="N133" s="217" t="s">
        <v>40</v>
      </c>
      <c r="O133" s="59"/>
      <c r="P133" s="179">
        <f>O133*H133</f>
        <v>0</v>
      </c>
      <c r="Q133" s="179">
        <v>8.4000000000000005E-2</v>
      </c>
      <c r="R133" s="179">
        <f>Q133*H133</f>
        <v>0.67200000000000004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445</v>
      </c>
      <c r="AT133" s="181" t="s">
        <v>394</v>
      </c>
      <c r="AU133" s="181" t="s">
        <v>89</v>
      </c>
      <c r="AY133" s="18" t="s">
        <v>258</v>
      </c>
      <c r="BE133" s="182">
        <f>IF(N133="základná",J133,0)</f>
        <v>0</v>
      </c>
      <c r="BF133" s="182">
        <f>IF(N133="znížená",J133,0)</f>
        <v>0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8" t="s">
        <v>89</v>
      </c>
      <c r="BK133" s="183">
        <f>ROUND(I133*H133,3)</f>
        <v>0</v>
      </c>
      <c r="BL133" s="18" t="s">
        <v>351</v>
      </c>
      <c r="BM133" s="181" t="s">
        <v>365</v>
      </c>
    </row>
    <row r="134" spans="1:65" s="2" customFormat="1" ht="24" customHeight="1">
      <c r="A134" s="33"/>
      <c r="B134" s="169"/>
      <c r="C134" s="170" t="s">
        <v>400</v>
      </c>
      <c r="D134" s="170" t="s">
        <v>260</v>
      </c>
      <c r="E134" s="171" t="s">
        <v>2873</v>
      </c>
      <c r="F134" s="172" t="s">
        <v>2874</v>
      </c>
      <c r="G134" s="173" t="s">
        <v>1511</v>
      </c>
      <c r="H134" s="175"/>
      <c r="I134" s="175"/>
      <c r="J134" s="174">
        <f>ROUND(I134*H134,3)</f>
        <v>0</v>
      </c>
      <c r="K134" s="176"/>
      <c r="L134" s="34"/>
      <c r="M134" s="177" t="s">
        <v>1</v>
      </c>
      <c r="N134" s="178" t="s">
        <v>40</v>
      </c>
      <c r="O134" s="59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351</v>
      </c>
      <c r="AT134" s="181" t="s">
        <v>260</v>
      </c>
      <c r="AU134" s="181" t="s">
        <v>89</v>
      </c>
      <c r="AY134" s="18" t="s">
        <v>258</v>
      </c>
      <c r="BE134" s="182">
        <f>IF(N134="základná",J134,0)</f>
        <v>0</v>
      </c>
      <c r="BF134" s="182">
        <f>IF(N134="znížená",J134,0)</f>
        <v>0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8" t="s">
        <v>89</v>
      </c>
      <c r="BK134" s="183">
        <f>ROUND(I134*H134,3)</f>
        <v>0</v>
      </c>
      <c r="BL134" s="18" t="s">
        <v>351</v>
      </c>
      <c r="BM134" s="181" t="s">
        <v>7</v>
      </c>
    </row>
    <row r="135" spans="1:65" s="12" customFormat="1" ht="22.9" customHeight="1">
      <c r="B135" s="156"/>
      <c r="D135" s="157" t="s">
        <v>73</v>
      </c>
      <c r="E135" s="167" t="s">
        <v>2875</v>
      </c>
      <c r="F135" s="167" t="s">
        <v>2876</v>
      </c>
      <c r="I135" s="159"/>
      <c r="J135" s="168">
        <f>BK135</f>
        <v>0</v>
      </c>
      <c r="L135" s="156"/>
      <c r="M135" s="161"/>
      <c r="N135" s="162"/>
      <c r="O135" s="162"/>
      <c r="P135" s="163">
        <f>SUM(P136:P149)</f>
        <v>0</v>
      </c>
      <c r="Q135" s="162"/>
      <c r="R135" s="163">
        <f>SUM(R136:R149)</f>
        <v>0.26879999999999998</v>
      </c>
      <c r="S135" s="162"/>
      <c r="T135" s="164">
        <f>SUM(T136:T149)</f>
        <v>0</v>
      </c>
      <c r="AR135" s="157" t="s">
        <v>89</v>
      </c>
      <c r="AT135" s="165" t="s">
        <v>73</v>
      </c>
      <c r="AU135" s="165" t="s">
        <v>82</v>
      </c>
      <c r="AY135" s="157" t="s">
        <v>258</v>
      </c>
      <c r="BK135" s="166">
        <f>SUM(BK136:BK149)</f>
        <v>0</v>
      </c>
    </row>
    <row r="136" spans="1:65" s="2" customFormat="1" ht="16.5" customHeight="1">
      <c r="A136" s="33"/>
      <c r="B136" s="169"/>
      <c r="C136" s="170" t="s">
        <v>82</v>
      </c>
      <c r="D136" s="170" t="s">
        <v>260</v>
      </c>
      <c r="E136" s="171" t="s">
        <v>2877</v>
      </c>
      <c r="F136" s="172" t="s">
        <v>2878</v>
      </c>
      <c r="G136" s="173" t="s">
        <v>263</v>
      </c>
      <c r="H136" s="174">
        <v>35</v>
      </c>
      <c r="I136" s="175"/>
      <c r="J136" s="174">
        <f t="shared" ref="J136:J149" si="0">ROUND(I136*H136,3)</f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ref="P136:P149" si="1">O136*H136</f>
        <v>0</v>
      </c>
      <c r="Q136" s="179">
        <v>0</v>
      </c>
      <c r="R136" s="179">
        <f t="shared" ref="R136:R149" si="2">Q136*H136</f>
        <v>0</v>
      </c>
      <c r="S136" s="179">
        <v>0</v>
      </c>
      <c r="T136" s="180">
        <f t="shared" ref="T136:T149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351</v>
      </c>
      <c r="AT136" s="181" t="s">
        <v>260</v>
      </c>
      <c r="AU136" s="181" t="s">
        <v>89</v>
      </c>
      <c r="AY136" s="18" t="s">
        <v>258</v>
      </c>
      <c r="BE136" s="182">
        <f t="shared" ref="BE136:BE149" si="4">IF(N136="základná",J136,0)</f>
        <v>0</v>
      </c>
      <c r="BF136" s="182">
        <f t="shared" ref="BF136:BF149" si="5">IF(N136="znížená",J136,0)</f>
        <v>0</v>
      </c>
      <c r="BG136" s="182">
        <f t="shared" ref="BG136:BG149" si="6">IF(N136="zákl. prenesená",J136,0)</f>
        <v>0</v>
      </c>
      <c r="BH136" s="182">
        <f t="shared" ref="BH136:BH149" si="7">IF(N136="zníž. prenesená",J136,0)</f>
        <v>0</v>
      </c>
      <c r="BI136" s="182">
        <f t="shared" ref="BI136:BI149" si="8">IF(N136="nulová",J136,0)</f>
        <v>0</v>
      </c>
      <c r="BJ136" s="18" t="s">
        <v>89</v>
      </c>
      <c r="BK136" s="183">
        <f t="shared" ref="BK136:BK149" si="9">ROUND(I136*H136,3)</f>
        <v>0</v>
      </c>
      <c r="BL136" s="18" t="s">
        <v>351</v>
      </c>
      <c r="BM136" s="181" t="s">
        <v>383</v>
      </c>
    </row>
    <row r="137" spans="1:65" s="2" customFormat="1" ht="24" customHeight="1">
      <c r="A137" s="33"/>
      <c r="B137" s="169"/>
      <c r="C137" s="170" t="s">
        <v>306</v>
      </c>
      <c r="D137" s="170" t="s">
        <v>260</v>
      </c>
      <c r="E137" s="171" t="s">
        <v>2879</v>
      </c>
      <c r="F137" s="172" t="s">
        <v>2880</v>
      </c>
      <c r="G137" s="173" t="s">
        <v>435</v>
      </c>
      <c r="H137" s="174">
        <v>1</v>
      </c>
      <c r="I137" s="175"/>
      <c r="J137" s="174">
        <f t="shared" si="0"/>
        <v>0</v>
      </c>
      <c r="K137" s="176"/>
      <c r="L137" s="34"/>
      <c r="M137" s="177" t="s">
        <v>1</v>
      </c>
      <c r="N137" s="178" t="s">
        <v>40</v>
      </c>
      <c r="O137" s="59"/>
      <c r="P137" s="179">
        <f t="shared" si="1"/>
        <v>0</v>
      </c>
      <c r="Q137" s="179">
        <v>2.0000000000000002E-5</v>
      </c>
      <c r="R137" s="179">
        <f t="shared" si="2"/>
        <v>2.0000000000000002E-5</v>
      </c>
      <c r="S137" s="179">
        <v>0</v>
      </c>
      <c r="T137" s="18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1" t="s">
        <v>351</v>
      </c>
      <c r="AT137" s="181" t="s">
        <v>260</v>
      </c>
      <c r="AU137" s="181" t="s">
        <v>89</v>
      </c>
      <c r="AY137" s="18" t="s">
        <v>258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89</v>
      </c>
      <c r="BK137" s="183">
        <f t="shared" si="9"/>
        <v>0</v>
      </c>
      <c r="BL137" s="18" t="s">
        <v>351</v>
      </c>
      <c r="BM137" s="181" t="s">
        <v>393</v>
      </c>
    </row>
    <row r="138" spans="1:65" s="2" customFormat="1" ht="36" customHeight="1">
      <c r="A138" s="33"/>
      <c r="B138" s="169"/>
      <c r="C138" s="208" t="s">
        <v>311</v>
      </c>
      <c r="D138" s="208" t="s">
        <v>394</v>
      </c>
      <c r="E138" s="209" t="s">
        <v>2881</v>
      </c>
      <c r="F138" s="210" t="s">
        <v>2882</v>
      </c>
      <c r="G138" s="211" t="s">
        <v>435</v>
      </c>
      <c r="H138" s="212">
        <v>1</v>
      </c>
      <c r="I138" s="213"/>
      <c r="J138" s="212">
        <f t="shared" si="0"/>
        <v>0</v>
      </c>
      <c r="K138" s="214"/>
      <c r="L138" s="215"/>
      <c r="M138" s="216" t="s">
        <v>1</v>
      </c>
      <c r="N138" s="217" t="s">
        <v>40</v>
      </c>
      <c r="O138" s="59"/>
      <c r="P138" s="179">
        <f t="shared" si="1"/>
        <v>0</v>
      </c>
      <c r="Q138" s="179">
        <v>2.5229999999999999E-2</v>
      </c>
      <c r="R138" s="179">
        <f t="shared" si="2"/>
        <v>2.5229999999999999E-2</v>
      </c>
      <c r="S138" s="179">
        <v>0</v>
      </c>
      <c r="T138" s="18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445</v>
      </c>
      <c r="AT138" s="181" t="s">
        <v>394</v>
      </c>
      <c r="AU138" s="181" t="s">
        <v>89</v>
      </c>
      <c r="AY138" s="18" t="s">
        <v>258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89</v>
      </c>
      <c r="BK138" s="183">
        <f t="shared" si="9"/>
        <v>0</v>
      </c>
      <c r="BL138" s="18" t="s">
        <v>351</v>
      </c>
      <c r="BM138" s="181" t="s">
        <v>406</v>
      </c>
    </row>
    <row r="139" spans="1:65" s="2" customFormat="1" ht="24" customHeight="1">
      <c r="A139" s="33"/>
      <c r="B139" s="169"/>
      <c r="C139" s="170" t="s">
        <v>316</v>
      </c>
      <c r="D139" s="170" t="s">
        <v>260</v>
      </c>
      <c r="E139" s="171" t="s">
        <v>2883</v>
      </c>
      <c r="F139" s="172" t="s">
        <v>2884</v>
      </c>
      <c r="G139" s="173" t="s">
        <v>435</v>
      </c>
      <c r="H139" s="174">
        <v>1</v>
      </c>
      <c r="I139" s="175"/>
      <c r="J139" s="174">
        <f t="shared" si="0"/>
        <v>0</v>
      </c>
      <c r="K139" s="176"/>
      <c r="L139" s="34"/>
      <c r="M139" s="177" t="s">
        <v>1</v>
      </c>
      <c r="N139" s="178" t="s">
        <v>40</v>
      </c>
      <c r="O139" s="59"/>
      <c r="P139" s="179">
        <f t="shared" si="1"/>
        <v>0</v>
      </c>
      <c r="Q139" s="179">
        <v>2.0000000000000002E-5</v>
      </c>
      <c r="R139" s="179">
        <f t="shared" si="2"/>
        <v>2.0000000000000002E-5</v>
      </c>
      <c r="S139" s="179">
        <v>0</v>
      </c>
      <c r="T139" s="18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351</v>
      </c>
      <c r="AT139" s="181" t="s">
        <v>260</v>
      </c>
      <c r="AU139" s="181" t="s">
        <v>89</v>
      </c>
      <c r="AY139" s="18" t="s">
        <v>258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89</v>
      </c>
      <c r="BK139" s="183">
        <f t="shared" si="9"/>
        <v>0</v>
      </c>
      <c r="BL139" s="18" t="s">
        <v>351</v>
      </c>
      <c r="BM139" s="181" t="s">
        <v>424</v>
      </c>
    </row>
    <row r="140" spans="1:65" s="2" customFormat="1" ht="36" customHeight="1">
      <c r="A140" s="33"/>
      <c r="B140" s="169"/>
      <c r="C140" s="208" t="s">
        <v>320</v>
      </c>
      <c r="D140" s="208" t="s">
        <v>394</v>
      </c>
      <c r="E140" s="209" t="s">
        <v>2885</v>
      </c>
      <c r="F140" s="210" t="s">
        <v>2886</v>
      </c>
      <c r="G140" s="211" t="s">
        <v>435</v>
      </c>
      <c r="H140" s="212">
        <v>1</v>
      </c>
      <c r="I140" s="213"/>
      <c r="J140" s="212">
        <f t="shared" si="0"/>
        <v>0</v>
      </c>
      <c r="K140" s="214"/>
      <c r="L140" s="215"/>
      <c r="M140" s="216" t="s">
        <v>1</v>
      </c>
      <c r="N140" s="217" t="s">
        <v>40</v>
      </c>
      <c r="O140" s="59"/>
      <c r="P140" s="179">
        <f t="shared" si="1"/>
        <v>0</v>
      </c>
      <c r="Q140" s="179">
        <v>3.1539999999999999E-2</v>
      </c>
      <c r="R140" s="179">
        <f t="shared" si="2"/>
        <v>3.1539999999999999E-2</v>
      </c>
      <c r="S140" s="179">
        <v>0</v>
      </c>
      <c r="T140" s="18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445</v>
      </c>
      <c r="AT140" s="181" t="s">
        <v>394</v>
      </c>
      <c r="AU140" s="181" t="s">
        <v>89</v>
      </c>
      <c r="AY140" s="18" t="s">
        <v>258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89</v>
      </c>
      <c r="BK140" s="183">
        <f t="shared" si="9"/>
        <v>0</v>
      </c>
      <c r="BL140" s="18" t="s">
        <v>351</v>
      </c>
      <c r="BM140" s="181" t="s">
        <v>437</v>
      </c>
    </row>
    <row r="141" spans="1:65" s="2" customFormat="1" ht="24" customHeight="1">
      <c r="A141" s="33"/>
      <c r="B141" s="169"/>
      <c r="C141" s="170" t="s">
        <v>357</v>
      </c>
      <c r="D141" s="170" t="s">
        <v>260</v>
      </c>
      <c r="E141" s="171" t="s">
        <v>2887</v>
      </c>
      <c r="F141" s="172" t="s">
        <v>2888</v>
      </c>
      <c r="G141" s="173" t="s">
        <v>435</v>
      </c>
      <c r="H141" s="174">
        <v>1</v>
      </c>
      <c r="I141" s="175"/>
      <c r="J141" s="174">
        <f t="shared" si="0"/>
        <v>0</v>
      </c>
      <c r="K141" s="176"/>
      <c r="L141" s="34"/>
      <c r="M141" s="177" t="s">
        <v>1</v>
      </c>
      <c r="N141" s="178" t="s">
        <v>40</v>
      </c>
      <c r="O141" s="59"/>
      <c r="P141" s="179">
        <f t="shared" si="1"/>
        <v>0</v>
      </c>
      <c r="Q141" s="179">
        <v>2.0000000000000002E-5</v>
      </c>
      <c r="R141" s="179">
        <f t="shared" si="2"/>
        <v>2.0000000000000002E-5</v>
      </c>
      <c r="S141" s="179">
        <v>0</v>
      </c>
      <c r="T141" s="18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351</v>
      </c>
      <c r="AT141" s="181" t="s">
        <v>260</v>
      </c>
      <c r="AU141" s="181" t="s">
        <v>89</v>
      </c>
      <c r="AY141" s="18" t="s">
        <v>258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89</v>
      </c>
      <c r="BK141" s="183">
        <f t="shared" si="9"/>
        <v>0</v>
      </c>
      <c r="BL141" s="18" t="s">
        <v>351</v>
      </c>
      <c r="BM141" s="181" t="s">
        <v>445</v>
      </c>
    </row>
    <row r="142" spans="1:65" s="2" customFormat="1" ht="36" customHeight="1">
      <c r="A142" s="33"/>
      <c r="B142" s="169"/>
      <c r="C142" s="208" t="s">
        <v>365</v>
      </c>
      <c r="D142" s="208" t="s">
        <v>394</v>
      </c>
      <c r="E142" s="209" t="s">
        <v>2889</v>
      </c>
      <c r="F142" s="210" t="s">
        <v>2890</v>
      </c>
      <c r="G142" s="211" t="s">
        <v>435</v>
      </c>
      <c r="H142" s="212">
        <v>1</v>
      </c>
      <c r="I142" s="213"/>
      <c r="J142" s="212">
        <f t="shared" si="0"/>
        <v>0</v>
      </c>
      <c r="K142" s="214"/>
      <c r="L142" s="215"/>
      <c r="M142" s="216" t="s">
        <v>1</v>
      </c>
      <c r="N142" s="217" t="s">
        <v>40</v>
      </c>
      <c r="O142" s="59"/>
      <c r="P142" s="179">
        <f t="shared" si="1"/>
        <v>0</v>
      </c>
      <c r="Q142" s="179">
        <v>2.4639999999999999E-2</v>
      </c>
      <c r="R142" s="179">
        <f t="shared" si="2"/>
        <v>2.4639999999999999E-2</v>
      </c>
      <c r="S142" s="179">
        <v>0</v>
      </c>
      <c r="T142" s="18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445</v>
      </c>
      <c r="AT142" s="181" t="s">
        <v>394</v>
      </c>
      <c r="AU142" s="181" t="s">
        <v>89</v>
      </c>
      <c r="AY142" s="18" t="s">
        <v>258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18" t="s">
        <v>89</v>
      </c>
      <c r="BK142" s="183">
        <f t="shared" si="9"/>
        <v>0</v>
      </c>
      <c r="BL142" s="18" t="s">
        <v>351</v>
      </c>
      <c r="BM142" s="181" t="s">
        <v>453</v>
      </c>
    </row>
    <row r="143" spans="1:65" s="2" customFormat="1" ht="24" customHeight="1">
      <c r="A143" s="33"/>
      <c r="B143" s="169"/>
      <c r="C143" s="170" t="s">
        <v>338</v>
      </c>
      <c r="D143" s="170" t="s">
        <v>260</v>
      </c>
      <c r="E143" s="171" t="s">
        <v>2891</v>
      </c>
      <c r="F143" s="172" t="s">
        <v>2892</v>
      </c>
      <c r="G143" s="173" t="s">
        <v>435</v>
      </c>
      <c r="H143" s="174">
        <v>1</v>
      </c>
      <c r="I143" s="175"/>
      <c r="J143" s="174">
        <f t="shared" si="0"/>
        <v>0</v>
      </c>
      <c r="K143" s="176"/>
      <c r="L143" s="34"/>
      <c r="M143" s="177" t="s">
        <v>1</v>
      </c>
      <c r="N143" s="178" t="s">
        <v>40</v>
      </c>
      <c r="O143" s="59"/>
      <c r="P143" s="179">
        <f t="shared" si="1"/>
        <v>0</v>
      </c>
      <c r="Q143" s="179">
        <v>2.0000000000000002E-5</v>
      </c>
      <c r="R143" s="179">
        <f t="shared" si="2"/>
        <v>2.0000000000000002E-5</v>
      </c>
      <c r="S143" s="179">
        <v>0</v>
      </c>
      <c r="T143" s="18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351</v>
      </c>
      <c r="AT143" s="181" t="s">
        <v>260</v>
      </c>
      <c r="AU143" s="181" t="s">
        <v>89</v>
      </c>
      <c r="AY143" s="18" t="s">
        <v>258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18" t="s">
        <v>89</v>
      </c>
      <c r="BK143" s="183">
        <f t="shared" si="9"/>
        <v>0</v>
      </c>
      <c r="BL143" s="18" t="s">
        <v>351</v>
      </c>
      <c r="BM143" s="181" t="s">
        <v>461</v>
      </c>
    </row>
    <row r="144" spans="1:65" s="2" customFormat="1" ht="36" customHeight="1">
      <c r="A144" s="33"/>
      <c r="B144" s="169"/>
      <c r="C144" s="208" t="s">
        <v>351</v>
      </c>
      <c r="D144" s="208" t="s">
        <v>394</v>
      </c>
      <c r="E144" s="209" t="s">
        <v>2893</v>
      </c>
      <c r="F144" s="210" t="s">
        <v>2894</v>
      </c>
      <c r="G144" s="211" t="s">
        <v>435</v>
      </c>
      <c r="H144" s="212">
        <v>1</v>
      </c>
      <c r="I144" s="213"/>
      <c r="J144" s="212">
        <f t="shared" si="0"/>
        <v>0</v>
      </c>
      <c r="K144" s="214"/>
      <c r="L144" s="215"/>
      <c r="M144" s="216" t="s">
        <v>1</v>
      </c>
      <c r="N144" s="217" t="s">
        <v>40</v>
      </c>
      <c r="O144" s="59"/>
      <c r="P144" s="179">
        <f t="shared" si="1"/>
        <v>0</v>
      </c>
      <c r="Q144" s="179">
        <v>3.2160000000000001E-2</v>
      </c>
      <c r="R144" s="179">
        <f t="shared" si="2"/>
        <v>3.2160000000000001E-2</v>
      </c>
      <c r="S144" s="179">
        <v>0</v>
      </c>
      <c r="T144" s="18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445</v>
      </c>
      <c r="AT144" s="181" t="s">
        <v>394</v>
      </c>
      <c r="AU144" s="181" t="s">
        <v>89</v>
      </c>
      <c r="AY144" s="18" t="s">
        <v>258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18" t="s">
        <v>89</v>
      </c>
      <c r="BK144" s="183">
        <f t="shared" si="9"/>
        <v>0</v>
      </c>
      <c r="BL144" s="18" t="s">
        <v>351</v>
      </c>
      <c r="BM144" s="181" t="s">
        <v>469</v>
      </c>
    </row>
    <row r="145" spans="1:65" s="2" customFormat="1" ht="24" customHeight="1">
      <c r="A145" s="33"/>
      <c r="B145" s="169"/>
      <c r="C145" s="170" t="s">
        <v>370</v>
      </c>
      <c r="D145" s="170" t="s">
        <v>260</v>
      </c>
      <c r="E145" s="171" t="s">
        <v>2895</v>
      </c>
      <c r="F145" s="172" t="s">
        <v>2896</v>
      </c>
      <c r="G145" s="173" t="s">
        <v>435</v>
      </c>
      <c r="H145" s="174">
        <v>3</v>
      </c>
      <c r="I145" s="175"/>
      <c r="J145" s="174">
        <f t="shared" si="0"/>
        <v>0</v>
      </c>
      <c r="K145" s="176"/>
      <c r="L145" s="34"/>
      <c r="M145" s="177" t="s">
        <v>1</v>
      </c>
      <c r="N145" s="178" t="s">
        <v>40</v>
      </c>
      <c r="O145" s="59"/>
      <c r="P145" s="179">
        <f t="shared" si="1"/>
        <v>0</v>
      </c>
      <c r="Q145" s="179">
        <v>2.0000000000000002E-5</v>
      </c>
      <c r="R145" s="179">
        <f t="shared" si="2"/>
        <v>6.0000000000000008E-5</v>
      </c>
      <c r="S145" s="179">
        <v>0</v>
      </c>
      <c r="T145" s="18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351</v>
      </c>
      <c r="AT145" s="181" t="s">
        <v>260</v>
      </c>
      <c r="AU145" s="181" t="s">
        <v>89</v>
      </c>
      <c r="AY145" s="18" t="s">
        <v>258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18" t="s">
        <v>89</v>
      </c>
      <c r="BK145" s="183">
        <f t="shared" si="9"/>
        <v>0</v>
      </c>
      <c r="BL145" s="18" t="s">
        <v>351</v>
      </c>
      <c r="BM145" s="181" t="s">
        <v>478</v>
      </c>
    </row>
    <row r="146" spans="1:65" s="2" customFormat="1" ht="36" customHeight="1">
      <c r="A146" s="33"/>
      <c r="B146" s="169"/>
      <c r="C146" s="208" t="s">
        <v>7</v>
      </c>
      <c r="D146" s="208" t="s">
        <v>394</v>
      </c>
      <c r="E146" s="209" t="s">
        <v>2897</v>
      </c>
      <c r="F146" s="210" t="s">
        <v>2898</v>
      </c>
      <c r="G146" s="211" t="s">
        <v>435</v>
      </c>
      <c r="H146" s="212">
        <v>3</v>
      </c>
      <c r="I146" s="213"/>
      <c r="J146" s="212">
        <f t="shared" si="0"/>
        <v>0</v>
      </c>
      <c r="K146" s="214"/>
      <c r="L146" s="215"/>
      <c r="M146" s="216" t="s">
        <v>1</v>
      </c>
      <c r="N146" s="217" t="s">
        <v>40</v>
      </c>
      <c r="O146" s="59"/>
      <c r="P146" s="179">
        <f t="shared" si="1"/>
        <v>0</v>
      </c>
      <c r="Q146" s="179">
        <v>3.7170000000000002E-2</v>
      </c>
      <c r="R146" s="179">
        <f t="shared" si="2"/>
        <v>0.11151</v>
      </c>
      <c r="S146" s="179">
        <v>0</v>
      </c>
      <c r="T146" s="18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445</v>
      </c>
      <c r="AT146" s="181" t="s">
        <v>394</v>
      </c>
      <c r="AU146" s="181" t="s">
        <v>89</v>
      </c>
      <c r="AY146" s="18" t="s">
        <v>258</v>
      </c>
      <c r="BE146" s="182">
        <f t="shared" si="4"/>
        <v>0</v>
      </c>
      <c r="BF146" s="182">
        <f t="shared" si="5"/>
        <v>0</v>
      </c>
      <c r="BG146" s="182">
        <f t="shared" si="6"/>
        <v>0</v>
      </c>
      <c r="BH146" s="182">
        <f t="shared" si="7"/>
        <v>0</v>
      </c>
      <c r="BI146" s="182">
        <f t="shared" si="8"/>
        <v>0</v>
      </c>
      <c r="BJ146" s="18" t="s">
        <v>89</v>
      </c>
      <c r="BK146" s="183">
        <f t="shared" si="9"/>
        <v>0</v>
      </c>
      <c r="BL146" s="18" t="s">
        <v>351</v>
      </c>
      <c r="BM146" s="181" t="s">
        <v>490</v>
      </c>
    </row>
    <row r="147" spans="1:65" s="2" customFormat="1" ht="24" customHeight="1">
      <c r="A147" s="33"/>
      <c r="B147" s="169"/>
      <c r="C147" s="170" t="s">
        <v>379</v>
      </c>
      <c r="D147" s="170" t="s">
        <v>260</v>
      </c>
      <c r="E147" s="171" t="s">
        <v>2899</v>
      </c>
      <c r="F147" s="172" t="s">
        <v>2900</v>
      </c>
      <c r="G147" s="173" t="s">
        <v>435</v>
      </c>
      <c r="H147" s="174">
        <v>1</v>
      </c>
      <c r="I147" s="175"/>
      <c r="J147" s="174">
        <f t="shared" si="0"/>
        <v>0</v>
      </c>
      <c r="K147" s="176"/>
      <c r="L147" s="34"/>
      <c r="M147" s="177" t="s">
        <v>1</v>
      </c>
      <c r="N147" s="178" t="s">
        <v>40</v>
      </c>
      <c r="O147" s="59"/>
      <c r="P147" s="179">
        <f t="shared" si="1"/>
        <v>0</v>
      </c>
      <c r="Q147" s="179">
        <v>2.0000000000000002E-5</v>
      </c>
      <c r="R147" s="179">
        <f t="shared" si="2"/>
        <v>2.0000000000000002E-5</v>
      </c>
      <c r="S147" s="179">
        <v>0</v>
      </c>
      <c r="T147" s="18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351</v>
      </c>
      <c r="AT147" s="181" t="s">
        <v>260</v>
      </c>
      <c r="AU147" s="181" t="s">
        <v>89</v>
      </c>
      <c r="AY147" s="18" t="s">
        <v>258</v>
      </c>
      <c r="BE147" s="182">
        <f t="shared" si="4"/>
        <v>0</v>
      </c>
      <c r="BF147" s="182">
        <f t="shared" si="5"/>
        <v>0</v>
      </c>
      <c r="BG147" s="182">
        <f t="shared" si="6"/>
        <v>0</v>
      </c>
      <c r="BH147" s="182">
        <f t="shared" si="7"/>
        <v>0</v>
      </c>
      <c r="BI147" s="182">
        <f t="shared" si="8"/>
        <v>0</v>
      </c>
      <c r="BJ147" s="18" t="s">
        <v>89</v>
      </c>
      <c r="BK147" s="183">
        <f t="shared" si="9"/>
        <v>0</v>
      </c>
      <c r="BL147" s="18" t="s">
        <v>351</v>
      </c>
      <c r="BM147" s="181" t="s">
        <v>503</v>
      </c>
    </row>
    <row r="148" spans="1:65" s="2" customFormat="1" ht="36" customHeight="1">
      <c r="A148" s="33"/>
      <c r="B148" s="169"/>
      <c r="C148" s="208" t="s">
        <v>383</v>
      </c>
      <c r="D148" s="208" t="s">
        <v>394</v>
      </c>
      <c r="E148" s="209" t="s">
        <v>2901</v>
      </c>
      <c r="F148" s="210" t="s">
        <v>2902</v>
      </c>
      <c r="G148" s="211" t="s">
        <v>435</v>
      </c>
      <c r="H148" s="212">
        <v>1</v>
      </c>
      <c r="I148" s="213"/>
      <c r="J148" s="212">
        <f t="shared" si="0"/>
        <v>0</v>
      </c>
      <c r="K148" s="214"/>
      <c r="L148" s="215"/>
      <c r="M148" s="216" t="s">
        <v>1</v>
      </c>
      <c r="N148" s="217" t="s">
        <v>40</v>
      </c>
      <c r="O148" s="59"/>
      <c r="P148" s="179">
        <f t="shared" si="1"/>
        <v>0</v>
      </c>
      <c r="Q148" s="179">
        <v>4.3560000000000001E-2</v>
      </c>
      <c r="R148" s="179">
        <f t="shared" si="2"/>
        <v>4.3560000000000001E-2</v>
      </c>
      <c r="S148" s="179">
        <v>0</v>
      </c>
      <c r="T148" s="18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445</v>
      </c>
      <c r="AT148" s="181" t="s">
        <v>394</v>
      </c>
      <c r="AU148" s="181" t="s">
        <v>89</v>
      </c>
      <c r="AY148" s="18" t="s">
        <v>258</v>
      </c>
      <c r="BE148" s="182">
        <f t="shared" si="4"/>
        <v>0</v>
      </c>
      <c r="BF148" s="182">
        <f t="shared" si="5"/>
        <v>0</v>
      </c>
      <c r="BG148" s="182">
        <f t="shared" si="6"/>
        <v>0</v>
      </c>
      <c r="BH148" s="182">
        <f t="shared" si="7"/>
        <v>0</v>
      </c>
      <c r="BI148" s="182">
        <f t="shared" si="8"/>
        <v>0</v>
      </c>
      <c r="BJ148" s="18" t="s">
        <v>89</v>
      </c>
      <c r="BK148" s="183">
        <f t="shared" si="9"/>
        <v>0</v>
      </c>
      <c r="BL148" s="18" t="s">
        <v>351</v>
      </c>
      <c r="BM148" s="181" t="s">
        <v>525</v>
      </c>
    </row>
    <row r="149" spans="1:65" s="2" customFormat="1" ht="24" customHeight="1">
      <c r="A149" s="33"/>
      <c r="B149" s="169"/>
      <c r="C149" s="170" t="s">
        <v>406</v>
      </c>
      <c r="D149" s="170" t="s">
        <v>260</v>
      </c>
      <c r="E149" s="171" t="s">
        <v>2903</v>
      </c>
      <c r="F149" s="172" t="s">
        <v>2904</v>
      </c>
      <c r="G149" s="173" t="s">
        <v>1511</v>
      </c>
      <c r="H149" s="175"/>
      <c r="I149" s="175"/>
      <c r="J149" s="174">
        <f t="shared" si="0"/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351</v>
      </c>
      <c r="AT149" s="181" t="s">
        <v>260</v>
      </c>
      <c r="AU149" s="181" t="s">
        <v>89</v>
      </c>
      <c r="AY149" s="18" t="s">
        <v>258</v>
      </c>
      <c r="BE149" s="182">
        <f t="shared" si="4"/>
        <v>0</v>
      </c>
      <c r="BF149" s="182">
        <f t="shared" si="5"/>
        <v>0</v>
      </c>
      <c r="BG149" s="182">
        <f t="shared" si="6"/>
        <v>0</v>
      </c>
      <c r="BH149" s="182">
        <f t="shared" si="7"/>
        <v>0</v>
      </c>
      <c r="BI149" s="182">
        <f t="shared" si="8"/>
        <v>0</v>
      </c>
      <c r="BJ149" s="18" t="s">
        <v>89</v>
      </c>
      <c r="BK149" s="183">
        <f t="shared" si="9"/>
        <v>0</v>
      </c>
      <c r="BL149" s="18" t="s">
        <v>351</v>
      </c>
      <c r="BM149" s="181" t="s">
        <v>550</v>
      </c>
    </row>
    <row r="150" spans="1:65" s="12" customFormat="1" ht="22.9" customHeight="1">
      <c r="B150" s="156"/>
      <c r="D150" s="157" t="s">
        <v>73</v>
      </c>
      <c r="E150" s="167" t="s">
        <v>2470</v>
      </c>
      <c r="F150" s="167" t="s">
        <v>2905</v>
      </c>
      <c r="I150" s="159"/>
      <c r="J150" s="168">
        <f>BK150</f>
        <v>0</v>
      </c>
      <c r="L150" s="156"/>
      <c r="M150" s="161"/>
      <c r="N150" s="162"/>
      <c r="O150" s="162"/>
      <c r="P150" s="163">
        <f>P151</f>
        <v>0</v>
      </c>
      <c r="Q150" s="162"/>
      <c r="R150" s="163">
        <f>R151</f>
        <v>1.3999999999999998E-3</v>
      </c>
      <c r="S150" s="162"/>
      <c r="T150" s="164">
        <f>T151</f>
        <v>0</v>
      </c>
      <c r="AR150" s="157" t="s">
        <v>89</v>
      </c>
      <c r="AT150" s="165" t="s">
        <v>73</v>
      </c>
      <c r="AU150" s="165" t="s">
        <v>82</v>
      </c>
      <c r="AY150" s="157" t="s">
        <v>258</v>
      </c>
      <c r="BK150" s="166">
        <f>BK151</f>
        <v>0</v>
      </c>
    </row>
    <row r="151" spans="1:65" s="2" customFormat="1" ht="24" customHeight="1">
      <c r="A151" s="33"/>
      <c r="B151" s="169"/>
      <c r="C151" s="170" t="s">
        <v>424</v>
      </c>
      <c r="D151" s="170" t="s">
        <v>260</v>
      </c>
      <c r="E151" s="171" t="s">
        <v>2906</v>
      </c>
      <c r="F151" s="172" t="s">
        <v>2907</v>
      </c>
      <c r="G151" s="173" t="s">
        <v>528</v>
      </c>
      <c r="H151" s="174">
        <v>20</v>
      </c>
      <c r="I151" s="175"/>
      <c r="J151" s="174">
        <f>ROUND(I151*H151,3)</f>
        <v>0</v>
      </c>
      <c r="K151" s="176"/>
      <c r="L151" s="34"/>
      <c r="M151" s="226" t="s">
        <v>1</v>
      </c>
      <c r="N151" s="227" t="s">
        <v>40</v>
      </c>
      <c r="O151" s="228"/>
      <c r="P151" s="229">
        <f>O151*H151</f>
        <v>0</v>
      </c>
      <c r="Q151" s="229">
        <v>6.9999999999999994E-5</v>
      </c>
      <c r="R151" s="229">
        <f>Q151*H151</f>
        <v>1.3999999999999998E-3</v>
      </c>
      <c r="S151" s="229">
        <v>0</v>
      </c>
      <c r="T151" s="23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1" t="s">
        <v>351</v>
      </c>
      <c r="AT151" s="181" t="s">
        <v>260</v>
      </c>
      <c r="AU151" s="181" t="s">
        <v>89</v>
      </c>
      <c r="AY151" s="18" t="s">
        <v>258</v>
      </c>
      <c r="BE151" s="182">
        <f>IF(N151="základná",J151,0)</f>
        <v>0</v>
      </c>
      <c r="BF151" s="182">
        <f>IF(N151="znížená",J151,0)</f>
        <v>0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8" t="s">
        <v>89</v>
      </c>
      <c r="BK151" s="183">
        <f>ROUND(I151*H151,3)</f>
        <v>0</v>
      </c>
      <c r="BL151" s="18" t="s">
        <v>351</v>
      </c>
      <c r="BM151" s="181" t="s">
        <v>563</v>
      </c>
    </row>
    <row r="152" spans="1:65" s="2" customFormat="1" ht="6.95" customHeight="1">
      <c r="A152" s="33"/>
      <c r="B152" s="48"/>
      <c r="C152" s="49"/>
      <c r="D152" s="49"/>
      <c r="E152" s="49"/>
      <c r="F152" s="49"/>
      <c r="G152" s="49"/>
      <c r="H152" s="49"/>
      <c r="I152" s="128"/>
      <c r="J152" s="49"/>
      <c r="K152" s="49"/>
      <c r="L152" s="34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autoFilter ref="C120:K15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8"/>
  <sheetViews>
    <sheetView showGridLines="0" workbookViewId="0">
      <selection activeCell="V66" sqref="V6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2" customFormat="1" ht="12" customHeight="1">
      <c r="A8" s="33"/>
      <c r="B8" s="34"/>
      <c r="C8" s="33"/>
      <c r="D8" s="28" t="s">
        <v>120</v>
      </c>
      <c r="E8" s="33"/>
      <c r="F8" s="33"/>
      <c r="G8" s="33"/>
      <c r="H8" s="33"/>
      <c r="I8" s="10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0" t="s">
        <v>2908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104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104" t="s">
        <v>20</v>
      </c>
      <c r="J12" s="56">
        <f>'Rekapitulácia stavby'!AN8</f>
        <v>43663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10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104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104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10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104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7" t="str">
        <f>'Rekapitulácia stavby'!E14</f>
        <v>Vyplň údaj</v>
      </c>
      <c r="F18" s="253"/>
      <c r="G18" s="253"/>
      <c r="H18" s="253"/>
      <c r="I18" s="104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10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104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3459</v>
      </c>
      <c r="F21" s="33"/>
      <c r="G21" s="33"/>
      <c r="H21" s="33"/>
      <c r="I21" s="104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10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104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/>
      <c r="F24" s="33"/>
      <c r="G24" s="33"/>
      <c r="H24" s="33"/>
      <c r="I24" s="104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10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10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57" t="s">
        <v>1</v>
      </c>
      <c r="F27" s="257"/>
      <c r="G27" s="257"/>
      <c r="H27" s="257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1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11" t="s">
        <v>34</v>
      </c>
      <c r="E30" s="33"/>
      <c r="F30" s="33"/>
      <c r="G30" s="33"/>
      <c r="H30" s="33"/>
      <c r="I30" s="10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12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13" t="s">
        <v>38</v>
      </c>
      <c r="E33" s="28" t="s">
        <v>39</v>
      </c>
      <c r="F33" s="114">
        <f>ROUND((SUM(BE126:BE197)),  2)</f>
        <v>0</v>
      </c>
      <c r="G33" s="33"/>
      <c r="H33" s="33"/>
      <c r="I33" s="115">
        <v>0.2</v>
      </c>
      <c r="J33" s="114">
        <f>ROUND(((SUM(BE126:BE197))*I33),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14">
        <f>ROUND((SUM(BF126:BF197)),  2)</f>
        <v>0</v>
      </c>
      <c r="G34" s="33"/>
      <c r="H34" s="33"/>
      <c r="I34" s="115">
        <v>0.2</v>
      </c>
      <c r="J34" s="114">
        <f>ROUND(((SUM(BF126:BF197))*I34),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14">
        <f>ROUND((SUM(BG126:BG197)),  2)</f>
        <v>0</v>
      </c>
      <c r="G35" s="33"/>
      <c r="H35" s="33"/>
      <c r="I35" s="115">
        <v>0.2</v>
      </c>
      <c r="J35" s="11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14">
        <f>ROUND((SUM(BH126:BH197)),  2)</f>
        <v>0</v>
      </c>
      <c r="G36" s="33"/>
      <c r="H36" s="33"/>
      <c r="I36" s="115">
        <v>0.2</v>
      </c>
      <c r="J36" s="11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14">
        <f>ROUND((SUM(BI126:BI197)),  2)</f>
        <v>0</v>
      </c>
      <c r="G37" s="33"/>
      <c r="H37" s="33"/>
      <c r="I37" s="115">
        <v>0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10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16"/>
      <c r="D39" s="117" t="s">
        <v>44</v>
      </c>
      <c r="E39" s="61"/>
      <c r="F39" s="61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9"/>
      <c r="L41" s="21"/>
    </row>
    <row r="42" spans="1:31" s="1" customFormat="1" ht="14.45" customHeight="1">
      <c r="B42" s="21"/>
      <c r="I42" s="99"/>
      <c r="L42" s="21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120</v>
      </c>
      <c r="D86" s="33"/>
      <c r="E86" s="33"/>
      <c r="F86" s="33"/>
      <c r="G86" s="33"/>
      <c r="H86" s="33"/>
      <c r="I86" s="10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0" t="str">
        <f>E9</f>
        <v>004 - Vykurovanie- nová vetva (poschodie)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ul.Kármána 2, Lučenec</v>
      </c>
      <c r="G89" s="33"/>
      <c r="H89" s="33"/>
      <c r="I89" s="104" t="s">
        <v>20</v>
      </c>
      <c r="J89" s="56">
        <f>IF(J12="","",J12)</f>
        <v>43663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21</v>
      </c>
      <c r="D91" s="33"/>
      <c r="E91" s="33"/>
      <c r="F91" s="26" t="str">
        <f>E15</f>
        <v>BB samosprávny kraj</v>
      </c>
      <c r="G91" s="33"/>
      <c r="H91" s="33"/>
      <c r="I91" s="104" t="s">
        <v>27</v>
      </c>
      <c r="J91" s="31" t="str">
        <f>E21</f>
        <v>Ing.Čislák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104" t="s">
        <v>31</v>
      </c>
      <c r="J92" s="31">
        <f>E24</f>
        <v>0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0" t="s">
        <v>207</v>
      </c>
      <c r="D94" s="116"/>
      <c r="E94" s="116"/>
      <c r="F94" s="116"/>
      <c r="G94" s="116"/>
      <c r="H94" s="116"/>
      <c r="I94" s="131"/>
      <c r="J94" s="132" t="s">
        <v>208</v>
      </c>
      <c r="K94" s="11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3" t="s">
        <v>209</v>
      </c>
      <c r="D96" s="33"/>
      <c r="E96" s="33"/>
      <c r="F96" s="33"/>
      <c r="G96" s="33"/>
      <c r="H96" s="33"/>
      <c r="I96" s="10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210</v>
      </c>
    </row>
    <row r="97" spans="1:31" s="9" customFormat="1" ht="24.95" customHeight="1">
      <c r="B97" s="134"/>
      <c r="D97" s="135" t="s">
        <v>211</v>
      </c>
      <c r="E97" s="136"/>
      <c r="F97" s="136"/>
      <c r="G97" s="136"/>
      <c r="H97" s="136"/>
      <c r="I97" s="137"/>
      <c r="J97" s="138">
        <f>J127</f>
        <v>0</v>
      </c>
      <c r="L97" s="134"/>
    </row>
    <row r="98" spans="1:31" s="10" customFormat="1" ht="19.899999999999999" customHeight="1">
      <c r="B98" s="139"/>
      <c r="D98" s="140" t="s">
        <v>218</v>
      </c>
      <c r="E98" s="141"/>
      <c r="F98" s="141"/>
      <c r="G98" s="141"/>
      <c r="H98" s="141"/>
      <c r="I98" s="142"/>
      <c r="J98" s="143">
        <f>J128</f>
        <v>0</v>
      </c>
      <c r="L98" s="139"/>
    </row>
    <row r="99" spans="1:31" s="10" customFormat="1" ht="19.899999999999999" customHeight="1">
      <c r="B99" s="139"/>
      <c r="D99" s="140" t="s">
        <v>223</v>
      </c>
      <c r="E99" s="141"/>
      <c r="F99" s="141"/>
      <c r="G99" s="141"/>
      <c r="H99" s="141"/>
      <c r="I99" s="142"/>
      <c r="J99" s="143">
        <f>J137</f>
        <v>0</v>
      </c>
      <c r="L99" s="139"/>
    </row>
    <row r="100" spans="1:31" s="10" customFormat="1" ht="19.899999999999999" customHeight="1">
      <c r="B100" s="139"/>
      <c r="D100" s="140" t="s">
        <v>2910</v>
      </c>
      <c r="E100" s="141"/>
      <c r="F100" s="141"/>
      <c r="G100" s="141"/>
      <c r="H100" s="141"/>
      <c r="I100" s="142"/>
      <c r="J100" s="143">
        <f>J143</f>
        <v>0</v>
      </c>
      <c r="L100" s="139"/>
    </row>
    <row r="101" spans="1:31" s="10" customFormat="1" ht="19.899999999999999" customHeight="1">
      <c r="B101" s="139"/>
      <c r="D101" s="140" t="s">
        <v>2911</v>
      </c>
      <c r="E101" s="141"/>
      <c r="F101" s="141"/>
      <c r="G101" s="141"/>
      <c r="H101" s="141"/>
      <c r="I101" s="142"/>
      <c r="J101" s="143">
        <f>J151</f>
        <v>0</v>
      </c>
      <c r="L101" s="139"/>
    </row>
    <row r="102" spans="1:31" s="10" customFormat="1" ht="19.899999999999999" customHeight="1">
      <c r="B102" s="139"/>
      <c r="D102" s="140" t="s">
        <v>2912</v>
      </c>
      <c r="E102" s="141"/>
      <c r="F102" s="141"/>
      <c r="G102" s="141"/>
      <c r="H102" s="141"/>
      <c r="I102" s="142"/>
      <c r="J102" s="143">
        <f>J165</f>
        <v>0</v>
      </c>
      <c r="L102" s="139"/>
    </row>
    <row r="103" spans="1:31" s="10" customFormat="1" ht="19.899999999999999" customHeight="1">
      <c r="B103" s="139"/>
      <c r="D103" s="140" t="s">
        <v>231</v>
      </c>
      <c r="E103" s="141"/>
      <c r="F103" s="141"/>
      <c r="G103" s="141"/>
      <c r="H103" s="141"/>
      <c r="I103" s="142"/>
      <c r="J103" s="143">
        <f>J187</f>
        <v>0</v>
      </c>
      <c r="L103" s="139"/>
    </row>
    <row r="104" spans="1:31" s="10" customFormat="1" ht="19.899999999999999" customHeight="1">
      <c r="B104" s="139"/>
      <c r="D104" s="140" t="s">
        <v>2913</v>
      </c>
      <c r="E104" s="141"/>
      <c r="F104" s="141"/>
      <c r="G104" s="141"/>
      <c r="H104" s="141"/>
      <c r="I104" s="142"/>
      <c r="J104" s="143">
        <f>J191</f>
        <v>0</v>
      </c>
      <c r="L104" s="139"/>
    </row>
    <row r="105" spans="1:31" s="10" customFormat="1" ht="19.899999999999999" customHeight="1">
      <c r="B105" s="139"/>
      <c r="D105" s="140" t="s">
        <v>2914</v>
      </c>
      <c r="E105" s="141"/>
      <c r="F105" s="141"/>
      <c r="G105" s="141"/>
      <c r="H105" s="141"/>
      <c r="I105" s="142"/>
      <c r="J105" s="143">
        <f>J194</f>
        <v>0</v>
      </c>
      <c r="L105" s="139"/>
    </row>
    <row r="106" spans="1:31" s="10" customFormat="1" ht="19.899999999999999" customHeight="1">
      <c r="B106" s="139"/>
      <c r="D106" s="140" t="s">
        <v>2915</v>
      </c>
      <c r="E106" s="141"/>
      <c r="F106" s="141"/>
      <c r="G106" s="141"/>
      <c r="H106" s="141"/>
      <c r="I106" s="142"/>
      <c r="J106" s="143">
        <f>J195</f>
        <v>0</v>
      </c>
      <c r="L106" s="139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10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128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129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244</v>
      </c>
      <c r="D113" s="33"/>
      <c r="E113" s="33"/>
      <c r="F113" s="33"/>
      <c r="G113" s="33"/>
      <c r="H113" s="33"/>
      <c r="I113" s="10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10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10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5.5" customHeight="1">
      <c r="A116" s="33"/>
      <c r="B116" s="34"/>
      <c r="C116" s="33"/>
      <c r="D116" s="33"/>
      <c r="E116" s="274" t="str">
        <f>E7</f>
        <v>Novohradská knižnica Lučenec - PD pre rekon.budovy ul.Kármana 2- zmena PD riešenie časti budovy</v>
      </c>
      <c r="F116" s="275"/>
      <c r="G116" s="275"/>
      <c r="H116" s="275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120</v>
      </c>
      <c r="D117" s="33"/>
      <c r="E117" s="33"/>
      <c r="F117" s="33"/>
      <c r="G117" s="33"/>
      <c r="H117" s="33"/>
      <c r="I117" s="10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50" t="str">
        <f>E9</f>
        <v>004 - Vykurovanie- nová vetva (poschodie)</v>
      </c>
      <c r="F118" s="276"/>
      <c r="G118" s="276"/>
      <c r="H118" s="276"/>
      <c r="I118" s="10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>ul.Kármána 2, Lučenec</v>
      </c>
      <c r="G120" s="33"/>
      <c r="H120" s="33"/>
      <c r="I120" s="104" t="s">
        <v>20</v>
      </c>
      <c r="J120" s="56">
        <f>IF(J12="","",J12)</f>
        <v>43663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10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21</v>
      </c>
      <c r="D122" s="33"/>
      <c r="E122" s="33"/>
      <c r="F122" s="26" t="str">
        <f>E15</f>
        <v>BB samosprávny kraj</v>
      </c>
      <c r="G122" s="33"/>
      <c r="H122" s="33"/>
      <c r="I122" s="104" t="s">
        <v>27</v>
      </c>
      <c r="J122" s="31" t="str">
        <f>E21</f>
        <v>Ing.Čislák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25</v>
      </c>
      <c r="D123" s="33"/>
      <c r="E123" s="33"/>
      <c r="F123" s="26" t="str">
        <f>IF(E18="","",E18)</f>
        <v>Vyplň údaj</v>
      </c>
      <c r="G123" s="33"/>
      <c r="H123" s="33"/>
      <c r="I123" s="104" t="s">
        <v>31</v>
      </c>
      <c r="J123" s="31">
        <f>E24</f>
        <v>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10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44"/>
      <c r="B125" s="145"/>
      <c r="C125" s="146" t="s">
        <v>245</v>
      </c>
      <c r="D125" s="147" t="s">
        <v>59</v>
      </c>
      <c r="E125" s="147" t="s">
        <v>55</v>
      </c>
      <c r="F125" s="147" t="s">
        <v>56</v>
      </c>
      <c r="G125" s="147" t="s">
        <v>246</v>
      </c>
      <c r="H125" s="147" t="s">
        <v>247</v>
      </c>
      <c r="I125" s="148" t="s">
        <v>248</v>
      </c>
      <c r="J125" s="149" t="s">
        <v>208</v>
      </c>
      <c r="K125" s="150" t="s">
        <v>249</v>
      </c>
      <c r="L125" s="151"/>
      <c r="M125" s="63" t="s">
        <v>1</v>
      </c>
      <c r="N125" s="64" t="s">
        <v>38</v>
      </c>
      <c r="O125" s="64" t="s">
        <v>250</v>
      </c>
      <c r="P125" s="64" t="s">
        <v>251</v>
      </c>
      <c r="Q125" s="64" t="s">
        <v>252</v>
      </c>
      <c r="R125" s="64" t="s">
        <v>253</v>
      </c>
      <c r="S125" s="64" t="s">
        <v>254</v>
      </c>
      <c r="T125" s="65" t="s">
        <v>255</v>
      </c>
      <c r="U125" s="144"/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</row>
    <row r="126" spans="1:63" s="2" customFormat="1" ht="22.9" customHeight="1">
      <c r="A126" s="33"/>
      <c r="B126" s="34"/>
      <c r="C126" s="70" t="s">
        <v>209</v>
      </c>
      <c r="D126" s="33"/>
      <c r="E126" s="33"/>
      <c r="F126" s="33"/>
      <c r="G126" s="33"/>
      <c r="H126" s="33"/>
      <c r="I126" s="103"/>
      <c r="J126" s="152">
        <f>BK126</f>
        <v>0</v>
      </c>
      <c r="K126" s="33"/>
      <c r="L126" s="34"/>
      <c r="M126" s="66"/>
      <c r="N126" s="57"/>
      <c r="O126" s="67"/>
      <c r="P126" s="153">
        <f>P127</f>
        <v>0</v>
      </c>
      <c r="Q126" s="67"/>
      <c r="R126" s="153">
        <f>R127</f>
        <v>1.1459999999999999</v>
      </c>
      <c r="S126" s="67"/>
      <c r="T126" s="154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210</v>
      </c>
      <c r="BK126" s="155">
        <f>BK127</f>
        <v>0</v>
      </c>
    </row>
    <row r="127" spans="1:63" s="12" customFormat="1" ht="25.9" customHeight="1">
      <c r="B127" s="156"/>
      <c r="D127" s="157" t="s">
        <v>73</v>
      </c>
      <c r="E127" s="158" t="s">
        <v>256</v>
      </c>
      <c r="F127" s="158" t="s">
        <v>257</v>
      </c>
      <c r="I127" s="159"/>
      <c r="J127" s="160">
        <f>BK127</f>
        <v>0</v>
      </c>
      <c r="L127" s="156"/>
      <c r="M127" s="161"/>
      <c r="N127" s="162"/>
      <c r="O127" s="162"/>
      <c r="P127" s="163">
        <f>P128+P137+P143+P151+P165+P187+P191+P194+P195</f>
        <v>0</v>
      </c>
      <c r="Q127" s="162"/>
      <c r="R127" s="163">
        <f>R128+R137+R143+R151+R165+R187+R191+R194+R195</f>
        <v>1.1459999999999999</v>
      </c>
      <c r="S127" s="162"/>
      <c r="T127" s="164">
        <f>T128+T137+T143+T151+T165+T187+T191+T194+T195</f>
        <v>0</v>
      </c>
      <c r="AR127" s="157" t="s">
        <v>82</v>
      </c>
      <c r="AT127" s="165" t="s">
        <v>73</v>
      </c>
      <c r="AU127" s="165" t="s">
        <v>74</v>
      </c>
      <c r="AY127" s="157" t="s">
        <v>258</v>
      </c>
      <c r="BK127" s="166">
        <f>BK128+BK137+BK143+BK151+BK165+BK187+BK191+BK194+BK195</f>
        <v>0</v>
      </c>
    </row>
    <row r="128" spans="1:63" s="12" customFormat="1" ht="22.9" customHeight="1">
      <c r="B128" s="156"/>
      <c r="D128" s="157" t="s">
        <v>73</v>
      </c>
      <c r="E128" s="167" t="s">
        <v>306</v>
      </c>
      <c r="F128" s="167" t="s">
        <v>1088</v>
      </c>
      <c r="I128" s="159"/>
      <c r="J128" s="168">
        <f>BK128</f>
        <v>0</v>
      </c>
      <c r="L128" s="156"/>
      <c r="M128" s="161"/>
      <c r="N128" s="162"/>
      <c r="O128" s="162"/>
      <c r="P128" s="163">
        <f>SUM(P129:P136)</f>
        <v>0</v>
      </c>
      <c r="Q128" s="162"/>
      <c r="R128" s="163">
        <f>SUM(R129:R136)</f>
        <v>0</v>
      </c>
      <c r="S128" s="162"/>
      <c r="T128" s="164">
        <f>SUM(T129:T136)</f>
        <v>0</v>
      </c>
      <c r="AR128" s="157" t="s">
        <v>82</v>
      </c>
      <c r="AT128" s="165" t="s">
        <v>73</v>
      </c>
      <c r="AU128" s="165" t="s">
        <v>82</v>
      </c>
      <c r="AY128" s="157" t="s">
        <v>258</v>
      </c>
      <c r="BK128" s="166">
        <f>SUM(BK129:BK136)</f>
        <v>0</v>
      </c>
    </row>
    <row r="129" spans="1:65" s="2" customFormat="1" ht="24" customHeight="1">
      <c r="A129" s="33"/>
      <c r="B129" s="169"/>
      <c r="C129" s="170" t="s">
        <v>82</v>
      </c>
      <c r="D129" s="170" t="s">
        <v>260</v>
      </c>
      <c r="E129" s="171" t="s">
        <v>2916</v>
      </c>
      <c r="F129" s="172" t="s">
        <v>2917</v>
      </c>
      <c r="G129" s="173" t="s">
        <v>435</v>
      </c>
      <c r="H129" s="174">
        <v>10</v>
      </c>
      <c r="I129" s="175"/>
      <c r="J129" s="174">
        <f t="shared" ref="J129:J136" si="0">ROUND(I129*H129,3)</f>
        <v>0</v>
      </c>
      <c r="K129" s="176"/>
      <c r="L129" s="34"/>
      <c r="M129" s="177" t="s">
        <v>1</v>
      </c>
      <c r="N129" s="178" t="s">
        <v>40</v>
      </c>
      <c r="O129" s="59"/>
      <c r="P129" s="179">
        <f t="shared" ref="P129:P136" si="1">O129*H129</f>
        <v>0</v>
      </c>
      <c r="Q129" s="179">
        <v>0</v>
      </c>
      <c r="R129" s="179">
        <f t="shared" ref="R129:R136" si="2">Q129*H129</f>
        <v>0</v>
      </c>
      <c r="S129" s="179">
        <v>0</v>
      </c>
      <c r="T129" s="180">
        <f t="shared" ref="T129:T136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1" t="s">
        <v>264</v>
      </c>
      <c r="AT129" s="181" t="s">
        <v>260</v>
      </c>
      <c r="AU129" s="181" t="s">
        <v>89</v>
      </c>
      <c r="AY129" s="18" t="s">
        <v>258</v>
      </c>
      <c r="BE129" s="182">
        <f t="shared" ref="BE129:BE136" si="4">IF(N129="základná",J129,0)</f>
        <v>0</v>
      </c>
      <c r="BF129" s="182">
        <f t="shared" ref="BF129:BF136" si="5">IF(N129="znížená",J129,0)</f>
        <v>0</v>
      </c>
      <c r="BG129" s="182">
        <f t="shared" ref="BG129:BG136" si="6">IF(N129="zákl. prenesená",J129,0)</f>
        <v>0</v>
      </c>
      <c r="BH129" s="182">
        <f t="shared" ref="BH129:BH136" si="7">IF(N129="zníž. prenesená",J129,0)</f>
        <v>0</v>
      </c>
      <c r="BI129" s="182">
        <f t="shared" ref="BI129:BI136" si="8">IF(N129="nulová",J129,0)</f>
        <v>0</v>
      </c>
      <c r="BJ129" s="18" t="s">
        <v>89</v>
      </c>
      <c r="BK129" s="183">
        <f t="shared" ref="BK129:BK136" si="9">ROUND(I129*H129,3)</f>
        <v>0</v>
      </c>
      <c r="BL129" s="18" t="s">
        <v>264</v>
      </c>
      <c r="BM129" s="181" t="s">
        <v>89</v>
      </c>
    </row>
    <row r="130" spans="1:65" s="2" customFormat="1" ht="24" customHeight="1">
      <c r="A130" s="33"/>
      <c r="B130" s="169"/>
      <c r="C130" s="170" t="s">
        <v>89</v>
      </c>
      <c r="D130" s="170" t="s">
        <v>260</v>
      </c>
      <c r="E130" s="171" t="s">
        <v>2918</v>
      </c>
      <c r="F130" s="172" t="s">
        <v>2919</v>
      </c>
      <c r="G130" s="173" t="s">
        <v>435</v>
      </c>
      <c r="H130" s="174">
        <v>2</v>
      </c>
      <c r="I130" s="175"/>
      <c r="J130" s="174">
        <f t="shared" si="0"/>
        <v>0</v>
      </c>
      <c r="K130" s="176"/>
      <c r="L130" s="34"/>
      <c r="M130" s="177" t="s">
        <v>1</v>
      </c>
      <c r="N130" s="178" t="s">
        <v>40</v>
      </c>
      <c r="O130" s="59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264</v>
      </c>
      <c r="AT130" s="181" t="s">
        <v>260</v>
      </c>
      <c r="AU130" s="181" t="s">
        <v>89</v>
      </c>
      <c r="AY130" s="18" t="s">
        <v>258</v>
      </c>
      <c r="BE130" s="182">
        <f t="shared" si="4"/>
        <v>0</v>
      </c>
      <c r="BF130" s="182">
        <f t="shared" si="5"/>
        <v>0</v>
      </c>
      <c r="BG130" s="182">
        <f t="shared" si="6"/>
        <v>0</v>
      </c>
      <c r="BH130" s="182">
        <f t="shared" si="7"/>
        <v>0</v>
      </c>
      <c r="BI130" s="182">
        <f t="shared" si="8"/>
        <v>0</v>
      </c>
      <c r="BJ130" s="18" t="s">
        <v>89</v>
      </c>
      <c r="BK130" s="183">
        <f t="shared" si="9"/>
        <v>0</v>
      </c>
      <c r="BL130" s="18" t="s">
        <v>264</v>
      </c>
      <c r="BM130" s="181" t="s">
        <v>264</v>
      </c>
    </row>
    <row r="131" spans="1:65" s="2" customFormat="1" ht="16.5" customHeight="1">
      <c r="A131" s="33"/>
      <c r="B131" s="169"/>
      <c r="C131" s="170" t="s">
        <v>272</v>
      </c>
      <c r="D131" s="170" t="s">
        <v>260</v>
      </c>
      <c r="E131" s="171" t="s">
        <v>2920</v>
      </c>
      <c r="F131" s="172" t="s">
        <v>2921</v>
      </c>
      <c r="G131" s="173" t="s">
        <v>323</v>
      </c>
      <c r="H131" s="174">
        <v>0.73</v>
      </c>
      <c r="I131" s="175"/>
      <c r="J131" s="174">
        <f t="shared" si="0"/>
        <v>0</v>
      </c>
      <c r="K131" s="176"/>
      <c r="L131" s="34"/>
      <c r="M131" s="177" t="s">
        <v>1</v>
      </c>
      <c r="N131" s="178" t="s">
        <v>40</v>
      </c>
      <c r="O131" s="59"/>
      <c r="P131" s="179">
        <f t="shared" si="1"/>
        <v>0</v>
      </c>
      <c r="Q131" s="179">
        <v>0</v>
      </c>
      <c r="R131" s="179">
        <f t="shared" si="2"/>
        <v>0</v>
      </c>
      <c r="S131" s="179">
        <v>0</v>
      </c>
      <c r="T131" s="18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264</v>
      </c>
      <c r="AT131" s="181" t="s">
        <v>260</v>
      </c>
      <c r="AU131" s="181" t="s">
        <v>89</v>
      </c>
      <c r="AY131" s="18" t="s">
        <v>258</v>
      </c>
      <c r="BE131" s="182">
        <f t="shared" si="4"/>
        <v>0</v>
      </c>
      <c r="BF131" s="182">
        <f t="shared" si="5"/>
        <v>0</v>
      </c>
      <c r="BG131" s="182">
        <f t="shared" si="6"/>
        <v>0</v>
      </c>
      <c r="BH131" s="182">
        <f t="shared" si="7"/>
        <v>0</v>
      </c>
      <c r="BI131" s="182">
        <f t="shared" si="8"/>
        <v>0</v>
      </c>
      <c r="BJ131" s="18" t="s">
        <v>89</v>
      </c>
      <c r="BK131" s="183">
        <f t="shared" si="9"/>
        <v>0</v>
      </c>
      <c r="BL131" s="18" t="s">
        <v>264</v>
      </c>
      <c r="BM131" s="181" t="s">
        <v>293</v>
      </c>
    </row>
    <row r="132" spans="1:65" s="2" customFormat="1" ht="16.5" customHeight="1">
      <c r="A132" s="33"/>
      <c r="B132" s="169"/>
      <c r="C132" s="170" t="s">
        <v>264</v>
      </c>
      <c r="D132" s="170" t="s">
        <v>260</v>
      </c>
      <c r="E132" s="171" t="s">
        <v>2922</v>
      </c>
      <c r="F132" s="172" t="s">
        <v>2923</v>
      </c>
      <c r="G132" s="173" t="s">
        <v>323</v>
      </c>
      <c r="H132" s="174">
        <v>1.46</v>
      </c>
      <c r="I132" s="175"/>
      <c r="J132" s="174">
        <f t="shared" si="0"/>
        <v>0</v>
      </c>
      <c r="K132" s="176"/>
      <c r="L132" s="34"/>
      <c r="M132" s="177" t="s">
        <v>1</v>
      </c>
      <c r="N132" s="178" t="s">
        <v>40</v>
      </c>
      <c r="O132" s="59"/>
      <c r="P132" s="179">
        <f t="shared" si="1"/>
        <v>0</v>
      </c>
      <c r="Q132" s="179">
        <v>0</v>
      </c>
      <c r="R132" s="179">
        <f t="shared" si="2"/>
        <v>0</v>
      </c>
      <c r="S132" s="179">
        <v>0</v>
      </c>
      <c r="T132" s="18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264</v>
      </c>
      <c r="AT132" s="181" t="s">
        <v>260</v>
      </c>
      <c r="AU132" s="181" t="s">
        <v>89</v>
      </c>
      <c r="AY132" s="18" t="s">
        <v>258</v>
      </c>
      <c r="BE132" s="182">
        <f t="shared" si="4"/>
        <v>0</v>
      </c>
      <c r="BF132" s="182">
        <f t="shared" si="5"/>
        <v>0</v>
      </c>
      <c r="BG132" s="182">
        <f t="shared" si="6"/>
        <v>0</v>
      </c>
      <c r="BH132" s="182">
        <f t="shared" si="7"/>
        <v>0</v>
      </c>
      <c r="BI132" s="182">
        <f t="shared" si="8"/>
        <v>0</v>
      </c>
      <c r="BJ132" s="18" t="s">
        <v>89</v>
      </c>
      <c r="BK132" s="183">
        <f t="shared" si="9"/>
        <v>0</v>
      </c>
      <c r="BL132" s="18" t="s">
        <v>264</v>
      </c>
      <c r="BM132" s="181" t="s">
        <v>302</v>
      </c>
    </row>
    <row r="133" spans="1:65" s="2" customFormat="1" ht="16.5" customHeight="1">
      <c r="A133" s="33"/>
      <c r="B133" s="169"/>
      <c r="C133" s="170" t="s">
        <v>287</v>
      </c>
      <c r="D133" s="170" t="s">
        <v>260</v>
      </c>
      <c r="E133" s="171" t="s">
        <v>1458</v>
      </c>
      <c r="F133" s="172" t="s">
        <v>1459</v>
      </c>
      <c r="G133" s="173" t="s">
        <v>323</v>
      </c>
      <c r="H133" s="174">
        <v>0.73</v>
      </c>
      <c r="I133" s="175"/>
      <c r="J133" s="174">
        <f t="shared" si="0"/>
        <v>0</v>
      </c>
      <c r="K133" s="176"/>
      <c r="L133" s="34"/>
      <c r="M133" s="177" t="s">
        <v>1</v>
      </c>
      <c r="N133" s="178" t="s">
        <v>40</v>
      </c>
      <c r="O133" s="59"/>
      <c r="P133" s="179">
        <f t="shared" si="1"/>
        <v>0</v>
      </c>
      <c r="Q133" s="179">
        <v>0</v>
      </c>
      <c r="R133" s="179">
        <f t="shared" si="2"/>
        <v>0</v>
      </c>
      <c r="S133" s="179">
        <v>0</v>
      </c>
      <c r="T133" s="18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264</v>
      </c>
      <c r="AT133" s="181" t="s">
        <v>260</v>
      </c>
      <c r="AU133" s="181" t="s">
        <v>89</v>
      </c>
      <c r="AY133" s="18" t="s">
        <v>258</v>
      </c>
      <c r="BE133" s="182">
        <f t="shared" si="4"/>
        <v>0</v>
      </c>
      <c r="BF133" s="182">
        <f t="shared" si="5"/>
        <v>0</v>
      </c>
      <c r="BG133" s="182">
        <f t="shared" si="6"/>
        <v>0</v>
      </c>
      <c r="BH133" s="182">
        <f t="shared" si="7"/>
        <v>0</v>
      </c>
      <c r="BI133" s="182">
        <f t="shared" si="8"/>
        <v>0</v>
      </c>
      <c r="BJ133" s="18" t="s">
        <v>89</v>
      </c>
      <c r="BK133" s="183">
        <f t="shared" si="9"/>
        <v>0</v>
      </c>
      <c r="BL133" s="18" t="s">
        <v>264</v>
      </c>
      <c r="BM133" s="181" t="s">
        <v>311</v>
      </c>
    </row>
    <row r="134" spans="1:65" s="2" customFormat="1" ht="24" customHeight="1">
      <c r="A134" s="33"/>
      <c r="B134" s="169"/>
      <c r="C134" s="170" t="s">
        <v>293</v>
      </c>
      <c r="D134" s="170" t="s">
        <v>260</v>
      </c>
      <c r="E134" s="171" t="s">
        <v>1462</v>
      </c>
      <c r="F134" s="172" t="s">
        <v>2924</v>
      </c>
      <c r="G134" s="173" t="s">
        <v>323</v>
      </c>
      <c r="H134" s="174">
        <v>7.3</v>
      </c>
      <c r="I134" s="175"/>
      <c r="J134" s="174">
        <f t="shared" si="0"/>
        <v>0</v>
      </c>
      <c r="K134" s="176"/>
      <c r="L134" s="34"/>
      <c r="M134" s="177" t="s">
        <v>1</v>
      </c>
      <c r="N134" s="178" t="s">
        <v>40</v>
      </c>
      <c r="O134" s="59"/>
      <c r="P134" s="179">
        <f t="shared" si="1"/>
        <v>0</v>
      </c>
      <c r="Q134" s="179">
        <v>0</v>
      </c>
      <c r="R134" s="179">
        <f t="shared" si="2"/>
        <v>0</v>
      </c>
      <c r="S134" s="179">
        <v>0</v>
      </c>
      <c r="T134" s="18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264</v>
      </c>
      <c r="AT134" s="181" t="s">
        <v>260</v>
      </c>
      <c r="AU134" s="181" t="s">
        <v>89</v>
      </c>
      <c r="AY134" s="18" t="s">
        <v>258</v>
      </c>
      <c r="BE134" s="182">
        <f t="shared" si="4"/>
        <v>0</v>
      </c>
      <c r="BF134" s="182">
        <f t="shared" si="5"/>
        <v>0</v>
      </c>
      <c r="BG134" s="182">
        <f t="shared" si="6"/>
        <v>0</v>
      </c>
      <c r="BH134" s="182">
        <f t="shared" si="7"/>
        <v>0</v>
      </c>
      <c r="BI134" s="182">
        <f t="shared" si="8"/>
        <v>0</v>
      </c>
      <c r="BJ134" s="18" t="s">
        <v>89</v>
      </c>
      <c r="BK134" s="183">
        <f t="shared" si="9"/>
        <v>0</v>
      </c>
      <c r="BL134" s="18" t="s">
        <v>264</v>
      </c>
      <c r="BM134" s="181" t="s">
        <v>320</v>
      </c>
    </row>
    <row r="135" spans="1:65" s="2" customFormat="1" ht="24" customHeight="1">
      <c r="A135" s="33"/>
      <c r="B135" s="169"/>
      <c r="C135" s="170" t="s">
        <v>297</v>
      </c>
      <c r="D135" s="170" t="s">
        <v>260</v>
      </c>
      <c r="E135" s="171" t="s">
        <v>1467</v>
      </c>
      <c r="F135" s="172" t="s">
        <v>1468</v>
      </c>
      <c r="G135" s="173" t="s">
        <v>323</v>
      </c>
      <c r="H135" s="174">
        <v>0.73</v>
      </c>
      <c r="I135" s="175"/>
      <c r="J135" s="174">
        <f t="shared" si="0"/>
        <v>0</v>
      </c>
      <c r="K135" s="176"/>
      <c r="L135" s="34"/>
      <c r="M135" s="177" t="s">
        <v>1</v>
      </c>
      <c r="N135" s="178" t="s">
        <v>40</v>
      </c>
      <c r="O135" s="59"/>
      <c r="P135" s="179">
        <f t="shared" si="1"/>
        <v>0</v>
      </c>
      <c r="Q135" s="179">
        <v>0</v>
      </c>
      <c r="R135" s="179">
        <f t="shared" si="2"/>
        <v>0</v>
      </c>
      <c r="S135" s="179">
        <v>0</v>
      </c>
      <c r="T135" s="18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264</v>
      </c>
      <c r="AT135" s="181" t="s">
        <v>260</v>
      </c>
      <c r="AU135" s="181" t="s">
        <v>89</v>
      </c>
      <c r="AY135" s="18" t="s">
        <v>258</v>
      </c>
      <c r="BE135" s="182">
        <f t="shared" si="4"/>
        <v>0</v>
      </c>
      <c r="BF135" s="182">
        <f t="shared" si="5"/>
        <v>0</v>
      </c>
      <c r="BG135" s="182">
        <f t="shared" si="6"/>
        <v>0</v>
      </c>
      <c r="BH135" s="182">
        <f t="shared" si="7"/>
        <v>0</v>
      </c>
      <c r="BI135" s="182">
        <f t="shared" si="8"/>
        <v>0</v>
      </c>
      <c r="BJ135" s="18" t="s">
        <v>89</v>
      </c>
      <c r="BK135" s="183">
        <f t="shared" si="9"/>
        <v>0</v>
      </c>
      <c r="BL135" s="18" t="s">
        <v>264</v>
      </c>
      <c r="BM135" s="181" t="s">
        <v>332</v>
      </c>
    </row>
    <row r="136" spans="1:65" s="2" customFormat="1" ht="24" customHeight="1">
      <c r="A136" s="33"/>
      <c r="B136" s="169"/>
      <c r="C136" s="170" t="s">
        <v>302</v>
      </c>
      <c r="D136" s="170" t="s">
        <v>260</v>
      </c>
      <c r="E136" s="171" t="s">
        <v>1476</v>
      </c>
      <c r="F136" s="172" t="s">
        <v>2925</v>
      </c>
      <c r="G136" s="173" t="s">
        <v>323</v>
      </c>
      <c r="H136" s="174">
        <v>0.73</v>
      </c>
      <c r="I136" s="175"/>
      <c r="J136" s="174">
        <f t="shared" si="0"/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264</v>
      </c>
      <c r="AT136" s="181" t="s">
        <v>260</v>
      </c>
      <c r="AU136" s="181" t="s">
        <v>89</v>
      </c>
      <c r="AY136" s="18" t="s">
        <v>258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89</v>
      </c>
      <c r="BK136" s="183">
        <f t="shared" si="9"/>
        <v>0</v>
      </c>
      <c r="BL136" s="18" t="s">
        <v>264</v>
      </c>
      <c r="BM136" s="181" t="s">
        <v>351</v>
      </c>
    </row>
    <row r="137" spans="1:65" s="12" customFormat="1" ht="22.9" customHeight="1">
      <c r="B137" s="156"/>
      <c r="D137" s="157" t="s">
        <v>73</v>
      </c>
      <c r="E137" s="167" t="s">
        <v>1523</v>
      </c>
      <c r="F137" s="167" t="s">
        <v>1524</v>
      </c>
      <c r="I137" s="159"/>
      <c r="J137" s="168">
        <f>BK137</f>
        <v>0</v>
      </c>
      <c r="L137" s="156"/>
      <c r="M137" s="161"/>
      <c r="N137" s="162"/>
      <c r="O137" s="162"/>
      <c r="P137" s="163">
        <f>SUM(P138:P142)</f>
        <v>0</v>
      </c>
      <c r="Q137" s="162"/>
      <c r="R137" s="163">
        <f>SUM(R138:R142)</f>
        <v>6.0000000000000036E-3</v>
      </c>
      <c r="S137" s="162"/>
      <c r="T137" s="164">
        <f>SUM(T138:T142)</f>
        <v>0</v>
      </c>
      <c r="AR137" s="157" t="s">
        <v>89</v>
      </c>
      <c r="AT137" s="165" t="s">
        <v>73</v>
      </c>
      <c r="AU137" s="165" t="s">
        <v>82</v>
      </c>
      <c r="AY137" s="157" t="s">
        <v>258</v>
      </c>
      <c r="BK137" s="166">
        <f>SUM(BK138:BK142)</f>
        <v>0</v>
      </c>
    </row>
    <row r="138" spans="1:65" s="2" customFormat="1" ht="16.5" customHeight="1">
      <c r="A138" s="33"/>
      <c r="B138" s="169"/>
      <c r="C138" s="170" t="s">
        <v>306</v>
      </c>
      <c r="D138" s="170" t="s">
        <v>260</v>
      </c>
      <c r="E138" s="171" t="s">
        <v>2926</v>
      </c>
      <c r="F138" s="172" t="s">
        <v>2927</v>
      </c>
      <c r="G138" s="173" t="s">
        <v>528</v>
      </c>
      <c r="H138" s="174">
        <v>125</v>
      </c>
      <c r="I138" s="175"/>
      <c r="J138" s="174">
        <f>ROUND(I138*H138,3)</f>
        <v>0</v>
      </c>
      <c r="K138" s="176"/>
      <c r="L138" s="34"/>
      <c r="M138" s="177" t="s">
        <v>1</v>
      </c>
      <c r="N138" s="178" t="s">
        <v>40</v>
      </c>
      <c r="O138" s="59"/>
      <c r="P138" s="179">
        <f>O138*H138</f>
        <v>0</v>
      </c>
      <c r="Q138" s="179">
        <v>2.4000000000000001E-5</v>
      </c>
      <c r="R138" s="179">
        <f>Q138*H138</f>
        <v>3.0000000000000001E-3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351</v>
      </c>
      <c r="AT138" s="181" t="s">
        <v>260</v>
      </c>
      <c r="AU138" s="181" t="s">
        <v>89</v>
      </c>
      <c r="AY138" s="18" t="s">
        <v>258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8" t="s">
        <v>89</v>
      </c>
      <c r="BK138" s="183">
        <f>ROUND(I138*H138,3)</f>
        <v>0</v>
      </c>
      <c r="BL138" s="18" t="s">
        <v>351</v>
      </c>
      <c r="BM138" s="181" t="s">
        <v>365</v>
      </c>
    </row>
    <row r="139" spans="1:65" s="2" customFormat="1" ht="16.5" customHeight="1">
      <c r="A139" s="33"/>
      <c r="B139" s="169"/>
      <c r="C139" s="208" t="s">
        <v>311</v>
      </c>
      <c r="D139" s="208" t="s">
        <v>394</v>
      </c>
      <c r="E139" s="209" t="s">
        <v>2928</v>
      </c>
      <c r="F139" s="210" t="s">
        <v>2929</v>
      </c>
      <c r="G139" s="211" t="s">
        <v>528</v>
      </c>
      <c r="H139" s="212">
        <v>43</v>
      </c>
      <c r="I139" s="213"/>
      <c r="J139" s="212">
        <f>ROUND(I139*H139,3)</f>
        <v>0</v>
      </c>
      <c r="K139" s="214"/>
      <c r="L139" s="215"/>
      <c r="M139" s="216" t="s">
        <v>1</v>
      </c>
      <c r="N139" s="217" t="s">
        <v>40</v>
      </c>
      <c r="O139" s="59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445</v>
      </c>
      <c r="AT139" s="181" t="s">
        <v>394</v>
      </c>
      <c r="AU139" s="181" t="s">
        <v>89</v>
      </c>
      <c r="AY139" s="18" t="s">
        <v>258</v>
      </c>
      <c r="BE139" s="182">
        <f>IF(N139="základná",J139,0)</f>
        <v>0</v>
      </c>
      <c r="BF139" s="182">
        <f>IF(N139="znížená",J139,0)</f>
        <v>0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8" t="s">
        <v>89</v>
      </c>
      <c r="BK139" s="183">
        <f>ROUND(I139*H139,3)</f>
        <v>0</v>
      </c>
      <c r="BL139" s="18" t="s">
        <v>351</v>
      </c>
      <c r="BM139" s="181" t="s">
        <v>7</v>
      </c>
    </row>
    <row r="140" spans="1:65" s="2" customFormat="1" ht="16.5" customHeight="1">
      <c r="A140" s="33"/>
      <c r="B140" s="169"/>
      <c r="C140" s="208" t="s">
        <v>316</v>
      </c>
      <c r="D140" s="208" t="s">
        <v>394</v>
      </c>
      <c r="E140" s="209" t="s">
        <v>2930</v>
      </c>
      <c r="F140" s="210" t="s">
        <v>2931</v>
      </c>
      <c r="G140" s="211" t="s">
        <v>528</v>
      </c>
      <c r="H140" s="212">
        <v>24</v>
      </c>
      <c r="I140" s="213"/>
      <c r="J140" s="212">
        <f>ROUND(I140*H140,3)</f>
        <v>0</v>
      </c>
      <c r="K140" s="214"/>
      <c r="L140" s="215"/>
      <c r="M140" s="216" t="s">
        <v>1</v>
      </c>
      <c r="N140" s="217" t="s">
        <v>40</v>
      </c>
      <c r="O140" s="59"/>
      <c r="P140" s="179">
        <f>O140*H140</f>
        <v>0</v>
      </c>
      <c r="Q140" s="179">
        <v>4.1666666666666699E-5</v>
      </c>
      <c r="R140" s="179">
        <f>Q140*H140</f>
        <v>1.0000000000000009E-3</v>
      </c>
      <c r="S140" s="179">
        <v>0</v>
      </c>
      <c r="T140" s="18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445</v>
      </c>
      <c r="AT140" s="181" t="s">
        <v>394</v>
      </c>
      <c r="AU140" s="181" t="s">
        <v>89</v>
      </c>
      <c r="AY140" s="18" t="s">
        <v>258</v>
      </c>
      <c r="BE140" s="182">
        <f>IF(N140="základná",J140,0)</f>
        <v>0</v>
      </c>
      <c r="BF140" s="182">
        <f>IF(N140="znížená",J140,0)</f>
        <v>0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8" t="s">
        <v>89</v>
      </c>
      <c r="BK140" s="183">
        <f>ROUND(I140*H140,3)</f>
        <v>0</v>
      </c>
      <c r="BL140" s="18" t="s">
        <v>351</v>
      </c>
      <c r="BM140" s="181" t="s">
        <v>383</v>
      </c>
    </row>
    <row r="141" spans="1:65" s="2" customFormat="1" ht="16.5" customHeight="1">
      <c r="A141" s="33"/>
      <c r="B141" s="169"/>
      <c r="C141" s="208" t="s">
        <v>320</v>
      </c>
      <c r="D141" s="208" t="s">
        <v>394</v>
      </c>
      <c r="E141" s="209" t="s">
        <v>2932</v>
      </c>
      <c r="F141" s="210" t="s">
        <v>2933</v>
      </c>
      <c r="G141" s="211" t="s">
        <v>528</v>
      </c>
      <c r="H141" s="212">
        <v>58</v>
      </c>
      <c r="I141" s="213"/>
      <c r="J141" s="212">
        <f>ROUND(I141*H141,3)</f>
        <v>0</v>
      </c>
      <c r="K141" s="214"/>
      <c r="L141" s="215"/>
      <c r="M141" s="216" t="s">
        <v>1</v>
      </c>
      <c r="N141" s="217" t="s">
        <v>40</v>
      </c>
      <c r="O141" s="59"/>
      <c r="P141" s="179">
        <f>O141*H141</f>
        <v>0</v>
      </c>
      <c r="Q141" s="179">
        <v>3.4482758620689697E-5</v>
      </c>
      <c r="R141" s="179">
        <f>Q141*H141</f>
        <v>2.0000000000000026E-3</v>
      </c>
      <c r="S141" s="179">
        <v>0</v>
      </c>
      <c r="T141" s="18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445</v>
      </c>
      <c r="AT141" s="181" t="s">
        <v>394</v>
      </c>
      <c r="AU141" s="181" t="s">
        <v>89</v>
      </c>
      <c r="AY141" s="18" t="s">
        <v>258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8" t="s">
        <v>89</v>
      </c>
      <c r="BK141" s="183">
        <f>ROUND(I141*H141,3)</f>
        <v>0</v>
      </c>
      <c r="BL141" s="18" t="s">
        <v>351</v>
      </c>
      <c r="BM141" s="181" t="s">
        <v>393</v>
      </c>
    </row>
    <row r="142" spans="1:65" s="2" customFormat="1" ht="24" customHeight="1">
      <c r="A142" s="33"/>
      <c r="B142" s="169"/>
      <c r="C142" s="170" t="s">
        <v>326</v>
      </c>
      <c r="D142" s="170" t="s">
        <v>260</v>
      </c>
      <c r="E142" s="171" t="s">
        <v>1613</v>
      </c>
      <c r="F142" s="172" t="s">
        <v>1614</v>
      </c>
      <c r="G142" s="173" t="s">
        <v>1511</v>
      </c>
      <c r="H142" s="175"/>
      <c r="I142" s="175"/>
      <c r="J142" s="174">
        <f>ROUND(I142*H142,3)</f>
        <v>0</v>
      </c>
      <c r="K142" s="176"/>
      <c r="L142" s="34"/>
      <c r="M142" s="177" t="s">
        <v>1</v>
      </c>
      <c r="N142" s="178" t="s">
        <v>40</v>
      </c>
      <c r="O142" s="59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351</v>
      </c>
      <c r="AT142" s="181" t="s">
        <v>260</v>
      </c>
      <c r="AU142" s="181" t="s">
        <v>89</v>
      </c>
      <c r="AY142" s="18" t="s">
        <v>258</v>
      </c>
      <c r="BE142" s="182">
        <f>IF(N142="základná",J142,0)</f>
        <v>0</v>
      </c>
      <c r="BF142" s="182">
        <f>IF(N142="znížená",J142,0)</f>
        <v>0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8" t="s">
        <v>89</v>
      </c>
      <c r="BK142" s="183">
        <f>ROUND(I142*H142,3)</f>
        <v>0</v>
      </c>
      <c r="BL142" s="18" t="s">
        <v>351</v>
      </c>
      <c r="BM142" s="181" t="s">
        <v>406</v>
      </c>
    </row>
    <row r="143" spans="1:65" s="12" customFormat="1" ht="22.9" customHeight="1">
      <c r="B143" s="156"/>
      <c r="D143" s="157" t="s">
        <v>73</v>
      </c>
      <c r="E143" s="167" t="s">
        <v>2851</v>
      </c>
      <c r="F143" s="167" t="s">
        <v>2934</v>
      </c>
      <c r="I143" s="159"/>
      <c r="J143" s="168">
        <f>BK143</f>
        <v>0</v>
      </c>
      <c r="L143" s="156"/>
      <c r="M143" s="161"/>
      <c r="N143" s="162"/>
      <c r="O143" s="162"/>
      <c r="P143" s="163">
        <f>SUM(P144:P150)</f>
        <v>0</v>
      </c>
      <c r="Q143" s="162"/>
      <c r="R143" s="163">
        <f>SUM(R144:R150)</f>
        <v>0.45300000000000007</v>
      </c>
      <c r="S143" s="162"/>
      <c r="T143" s="164">
        <f>SUM(T144:T150)</f>
        <v>0</v>
      </c>
      <c r="AR143" s="157" t="s">
        <v>89</v>
      </c>
      <c r="AT143" s="165" t="s">
        <v>73</v>
      </c>
      <c r="AU143" s="165" t="s">
        <v>82</v>
      </c>
      <c r="AY143" s="157" t="s">
        <v>258</v>
      </c>
      <c r="BK143" s="166">
        <f>SUM(BK144:BK150)</f>
        <v>0</v>
      </c>
    </row>
    <row r="144" spans="1:65" s="2" customFormat="1" ht="24" customHeight="1">
      <c r="A144" s="33"/>
      <c r="B144" s="169"/>
      <c r="C144" s="170" t="s">
        <v>332</v>
      </c>
      <c r="D144" s="170" t="s">
        <v>260</v>
      </c>
      <c r="E144" s="171" t="s">
        <v>2935</v>
      </c>
      <c r="F144" s="172" t="s">
        <v>2936</v>
      </c>
      <c r="G144" s="173" t="s">
        <v>528</v>
      </c>
      <c r="H144" s="174">
        <v>155</v>
      </c>
      <c r="I144" s="175"/>
      <c r="J144" s="174">
        <f t="shared" ref="J144:J150" si="10">ROUND(I144*H144,3)</f>
        <v>0</v>
      </c>
      <c r="K144" s="176"/>
      <c r="L144" s="34"/>
      <c r="M144" s="177" t="s">
        <v>1</v>
      </c>
      <c r="N144" s="178" t="s">
        <v>40</v>
      </c>
      <c r="O144" s="59"/>
      <c r="P144" s="179">
        <f t="shared" ref="P144:P150" si="11">O144*H144</f>
        <v>0</v>
      </c>
      <c r="Q144" s="179">
        <v>1.52258064516129E-3</v>
      </c>
      <c r="R144" s="179">
        <f t="shared" ref="R144:R150" si="12">Q144*H144</f>
        <v>0.23599999999999996</v>
      </c>
      <c r="S144" s="179">
        <v>0</v>
      </c>
      <c r="T144" s="180">
        <f t="shared" ref="T144:T150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351</v>
      </c>
      <c r="AT144" s="181" t="s">
        <v>260</v>
      </c>
      <c r="AU144" s="181" t="s">
        <v>89</v>
      </c>
      <c r="AY144" s="18" t="s">
        <v>258</v>
      </c>
      <c r="BE144" s="182">
        <f t="shared" ref="BE144:BE150" si="14">IF(N144="základná",J144,0)</f>
        <v>0</v>
      </c>
      <c r="BF144" s="182">
        <f t="shared" ref="BF144:BF150" si="15">IF(N144="znížená",J144,0)</f>
        <v>0</v>
      </c>
      <c r="BG144" s="182">
        <f t="shared" ref="BG144:BG150" si="16">IF(N144="zákl. prenesená",J144,0)</f>
        <v>0</v>
      </c>
      <c r="BH144" s="182">
        <f t="shared" ref="BH144:BH150" si="17">IF(N144="zníž. prenesená",J144,0)</f>
        <v>0</v>
      </c>
      <c r="BI144" s="182">
        <f t="shared" ref="BI144:BI150" si="18">IF(N144="nulová",J144,0)</f>
        <v>0</v>
      </c>
      <c r="BJ144" s="18" t="s">
        <v>89</v>
      </c>
      <c r="BK144" s="183">
        <f t="shared" ref="BK144:BK150" si="19">ROUND(I144*H144,3)</f>
        <v>0</v>
      </c>
      <c r="BL144" s="18" t="s">
        <v>351</v>
      </c>
      <c r="BM144" s="181" t="s">
        <v>424</v>
      </c>
    </row>
    <row r="145" spans="1:65" s="2" customFormat="1" ht="24" customHeight="1">
      <c r="A145" s="33"/>
      <c r="B145" s="169"/>
      <c r="C145" s="170" t="s">
        <v>338</v>
      </c>
      <c r="D145" s="170" t="s">
        <v>260</v>
      </c>
      <c r="E145" s="171" t="s">
        <v>2937</v>
      </c>
      <c r="F145" s="172" t="s">
        <v>2938</v>
      </c>
      <c r="G145" s="173" t="s">
        <v>528</v>
      </c>
      <c r="H145" s="174">
        <v>24</v>
      </c>
      <c r="I145" s="175"/>
      <c r="J145" s="174">
        <f t="shared" si="10"/>
        <v>0</v>
      </c>
      <c r="K145" s="176"/>
      <c r="L145" s="34"/>
      <c r="M145" s="177" t="s">
        <v>1</v>
      </c>
      <c r="N145" s="178" t="s">
        <v>40</v>
      </c>
      <c r="O145" s="59"/>
      <c r="P145" s="179">
        <f t="shared" si="11"/>
        <v>0</v>
      </c>
      <c r="Q145" s="179">
        <v>1.9583333333333302E-3</v>
      </c>
      <c r="R145" s="179">
        <f t="shared" si="12"/>
        <v>4.6999999999999924E-2</v>
      </c>
      <c r="S145" s="179">
        <v>0</v>
      </c>
      <c r="T145" s="180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351</v>
      </c>
      <c r="AT145" s="181" t="s">
        <v>260</v>
      </c>
      <c r="AU145" s="181" t="s">
        <v>89</v>
      </c>
      <c r="AY145" s="18" t="s">
        <v>258</v>
      </c>
      <c r="BE145" s="182">
        <f t="shared" si="14"/>
        <v>0</v>
      </c>
      <c r="BF145" s="182">
        <f t="shared" si="15"/>
        <v>0</v>
      </c>
      <c r="BG145" s="182">
        <f t="shared" si="16"/>
        <v>0</v>
      </c>
      <c r="BH145" s="182">
        <f t="shared" si="17"/>
        <v>0</v>
      </c>
      <c r="BI145" s="182">
        <f t="shared" si="18"/>
        <v>0</v>
      </c>
      <c r="BJ145" s="18" t="s">
        <v>89</v>
      </c>
      <c r="BK145" s="183">
        <f t="shared" si="19"/>
        <v>0</v>
      </c>
      <c r="BL145" s="18" t="s">
        <v>351</v>
      </c>
      <c r="BM145" s="181" t="s">
        <v>437</v>
      </c>
    </row>
    <row r="146" spans="1:65" s="2" customFormat="1" ht="24" customHeight="1">
      <c r="A146" s="33"/>
      <c r="B146" s="169"/>
      <c r="C146" s="170" t="s">
        <v>351</v>
      </c>
      <c r="D146" s="170" t="s">
        <v>260</v>
      </c>
      <c r="E146" s="171" t="s">
        <v>2939</v>
      </c>
      <c r="F146" s="172" t="s">
        <v>2940</v>
      </c>
      <c r="G146" s="173" t="s">
        <v>528</v>
      </c>
      <c r="H146" s="174">
        <v>58</v>
      </c>
      <c r="I146" s="175"/>
      <c r="J146" s="174">
        <f t="shared" si="10"/>
        <v>0</v>
      </c>
      <c r="K146" s="176"/>
      <c r="L146" s="34"/>
      <c r="M146" s="177" t="s">
        <v>1</v>
      </c>
      <c r="N146" s="178" t="s">
        <v>40</v>
      </c>
      <c r="O146" s="59"/>
      <c r="P146" s="179">
        <f t="shared" si="11"/>
        <v>0</v>
      </c>
      <c r="Q146" s="179">
        <v>2.9137931034482799E-3</v>
      </c>
      <c r="R146" s="179">
        <f t="shared" si="12"/>
        <v>0.16900000000000023</v>
      </c>
      <c r="S146" s="179">
        <v>0</v>
      </c>
      <c r="T146" s="180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351</v>
      </c>
      <c r="AT146" s="181" t="s">
        <v>260</v>
      </c>
      <c r="AU146" s="181" t="s">
        <v>89</v>
      </c>
      <c r="AY146" s="18" t="s">
        <v>258</v>
      </c>
      <c r="BE146" s="182">
        <f t="shared" si="14"/>
        <v>0</v>
      </c>
      <c r="BF146" s="182">
        <f t="shared" si="15"/>
        <v>0</v>
      </c>
      <c r="BG146" s="182">
        <f t="shared" si="16"/>
        <v>0</v>
      </c>
      <c r="BH146" s="182">
        <f t="shared" si="17"/>
        <v>0</v>
      </c>
      <c r="BI146" s="182">
        <f t="shared" si="18"/>
        <v>0</v>
      </c>
      <c r="BJ146" s="18" t="s">
        <v>89</v>
      </c>
      <c r="BK146" s="183">
        <f t="shared" si="19"/>
        <v>0</v>
      </c>
      <c r="BL146" s="18" t="s">
        <v>351</v>
      </c>
      <c r="BM146" s="181" t="s">
        <v>445</v>
      </c>
    </row>
    <row r="147" spans="1:65" s="2" customFormat="1" ht="24" customHeight="1">
      <c r="A147" s="33"/>
      <c r="B147" s="169"/>
      <c r="C147" s="170" t="s">
        <v>357</v>
      </c>
      <c r="D147" s="170" t="s">
        <v>260</v>
      </c>
      <c r="E147" s="171" t="s">
        <v>2941</v>
      </c>
      <c r="F147" s="172" t="s">
        <v>2942</v>
      </c>
      <c r="G147" s="173" t="s">
        <v>435</v>
      </c>
      <c r="H147" s="174">
        <v>32</v>
      </c>
      <c r="I147" s="175"/>
      <c r="J147" s="174">
        <f t="shared" si="10"/>
        <v>0</v>
      </c>
      <c r="K147" s="176"/>
      <c r="L147" s="34"/>
      <c r="M147" s="177" t="s">
        <v>1</v>
      </c>
      <c r="N147" s="178" t="s">
        <v>40</v>
      </c>
      <c r="O147" s="59"/>
      <c r="P147" s="179">
        <f t="shared" si="11"/>
        <v>0</v>
      </c>
      <c r="Q147" s="179">
        <v>0</v>
      </c>
      <c r="R147" s="179">
        <f t="shared" si="12"/>
        <v>0</v>
      </c>
      <c r="S147" s="179">
        <v>0</v>
      </c>
      <c r="T147" s="180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351</v>
      </c>
      <c r="AT147" s="181" t="s">
        <v>260</v>
      </c>
      <c r="AU147" s="181" t="s">
        <v>89</v>
      </c>
      <c r="AY147" s="18" t="s">
        <v>258</v>
      </c>
      <c r="BE147" s="182">
        <f t="shared" si="14"/>
        <v>0</v>
      </c>
      <c r="BF147" s="182">
        <f t="shared" si="15"/>
        <v>0</v>
      </c>
      <c r="BG147" s="182">
        <f t="shared" si="16"/>
        <v>0</v>
      </c>
      <c r="BH147" s="182">
        <f t="shared" si="17"/>
        <v>0</v>
      </c>
      <c r="BI147" s="182">
        <f t="shared" si="18"/>
        <v>0</v>
      </c>
      <c r="BJ147" s="18" t="s">
        <v>89</v>
      </c>
      <c r="BK147" s="183">
        <f t="shared" si="19"/>
        <v>0</v>
      </c>
      <c r="BL147" s="18" t="s">
        <v>351</v>
      </c>
      <c r="BM147" s="181" t="s">
        <v>453</v>
      </c>
    </row>
    <row r="148" spans="1:65" s="2" customFormat="1" ht="16.5" customHeight="1">
      <c r="A148" s="33"/>
      <c r="B148" s="169"/>
      <c r="C148" s="170" t="s">
        <v>365</v>
      </c>
      <c r="D148" s="170" t="s">
        <v>260</v>
      </c>
      <c r="E148" s="171" t="s">
        <v>2857</v>
      </c>
      <c r="F148" s="172" t="s">
        <v>2858</v>
      </c>
      <c r="G148" s="173" t="s">
        <v>528</v>
      </c>
      <c r="H148" s="174">
        <v>237</v>
      </c>
      <c r="I148" s="175"/>
      <c r="J148" s="174">
        <f t="shared" si="10"/>
        <v>0</v>
      </c>
      <c r="K148" s="176"/>
      <c r="L148" s="34"/>
      <c r="M148" s="177" t="s">
        <v>1</v>
      </c>
      <c r="N148" s="178" t="s">
        <v>40</v>
      </c>
      <c r="O148" s="59"/>
      <c r="P148" s="179">
        <f t="shared" si="11"/>
        <v>0</v>
      </c>
      <c r="Q148" s="179">
        <v>0</v>
      </c>
      <c r="R148" s="179">
        <f t="shared" si="12"/>
        <v>0</v>
      </c>
      <c r="S148" s="179">
        <v>0</v>
      </c>
      <c r="T148" s="180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351</v>
      </c>
      <c r="AT148" s="181" t="s">
        <v>260</v>
      </c>
      <c r="AU148" s="181" t="s">
        <v>89</v>
      </c>
      <c r="AY148" s="18" t="s">
        <v>258</v>
      </c>
      <c r="BE148" s="182">
        <f t="shared" si="14"/>
        <v>0</v>
      </c>
      <c r="BF148" s="182">
        <f t="shared" si="15"/>
        <v>0</v>
      </c>
      <c r="BG148" s="182">
        <f t="shared" si="16"/>
        <v>0</v>
      </c>
      <c r="BH148" s="182">
        <f t="shared" si="17"/>
        <v>0</v>
      </c>
      <c r="BI148" s="182">
        <f t="shared" si="18"/>
        <v>0</v>
      </c>
      <c r="BJ148" s="18" t="s">
        <v>89</v>
      </c>
      <c r="BK148" s="183">
        <f t="shared" si="19"/>
        <v>0</v>
      </c>
      <c r="BL148" s="18" t="s">
        <v>351</v>
      </c>
      <c r="BM148" s="181" t="s">
        <v>461</v>
      </c>
    </row>
    <row r="149" spans="1:65" s="2" customFormat="1" ht="16.5" customHeight="1">
      <c r="A149" s="33"/>
      <c r="B149" s="169"/>
      <c r="C149" s="170" t="s">
        <v>370</v>
      </c>
      <c r="D149" s="170" t="s">
        <v>260</v>
      </c>
      <c r="E149" s="171" t="s">
        <v>2943</v>
      </c>
      <c r="F149" s="172" t="s">
        <v>2944</v>
      </c>
      <c r="G149" s="173" t="s">
        <v>435</v>
      </c>
      <c r="H149" s="174">
        <v>2</v>
      </c>
      <c r="I149" s="175"/>
      <c r="J149" s="174">
        <f t="shared" si="10"/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si="11"/>
        <v>0</v>
      </c>
      <c r="Q149" s="179">
        <v>5.0000000000000001E-4</v>
      </c>
      <c r="R149" s="179">
        <f t="shared" si="12"/>
        <v>1E-3</v>
      </c>
      <c r="S149" s="179">
        <v>0</v>
      </c>
      <c r="T149" s="180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351</v>
      </c>
      <c r="AT149" s="181" t="s">
        <v>260</v>
      </c>
      <c r="AU149" s="181" t="s">
        <v>89</v>
      </c>
      <c r="AY149" s="18" t="s">
        <v>258</v>
      </c>
      <c r="BE149" s="182">
        <f t="shared" si="14"/>
        <v>0</v>
      </c>
      <c r="BF149" s="182">
        <f t="shared" si="15"/>
        <v>0</v>
      </c>
      <c r="BG149" s="182">
        <f t="shared" si="16"/>
        <v>0</v>
      </c>
      <c r="BH149" s="182">
        <f t="shared" si="17"/>
        <v>0</v>
      </c>
      <c r="BI149" s="182">
        <f t="shared" si="18"/>
        <v>0</v>
      </c>
      <c r="BJ149" s="18" t="s">
        <v>89</v>
      </c>
      <c r="BK149" s="183">
        <f t="shared" si="19"/>
        <v>0</v>
      </c>
      <c r="BL149" s="18" t="s">
        <v>351</v>
      </c>
      <c r="BM149" s="181" t="s">
        <v>469</v>
      </c>
    </row>
    <row r="150" spans="1:65" s="2" customFormat="1" ht="24" customHeight="1">
      <c r="A150" s="33"/>
      <c r="B150" s="169"/>
      <c r="C150" s="170" t="s">
        <v>7</v>
      </c>
      <c r="D150" s="170" t="s">
        <v>260</v>
      </c>
      <c r="E150" s="171" t="s">
        <v>2861</v>
      </c>
      <c r="F150" s="172" t="s">
        <v>2862</v>
      </c>
      <c r="G150" s="173" t="s">
        <v>1511</v>
      </c>
      <c r="H150" s="175"/>
      <c r="I150" s="175"/>
      <c r="J150" s="174">
        <f t="shared" si="10"/>
        <v>0</v>
      </c>
      <c r="K150" s="176"/>
      <c r="L150" s="34"/>
      <c r="M150" s="177" t="s">
        <v>1</v>
      </c>
      <c r="N150" s="178" t="s">
        <v>40</v>
      </c>
      <c r="O150" s="59"/>
      <c r="P150" s="179">
        <f t="shared" si="11"/>
        <v>0</v>
      </c>
      <c r="Q150" s="179">
        <v>0</v>
      </c>
      <c r="R150" s="179">
        <f t="shared" si="12"/>
        <v>0</v>
      </c>
      <c r="S150" s="179">
        <v>0</v>
      </c>
      <c r="T150" s="18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1" t="s">
        <v>351</v>
      </c>
      <c r="AT150" s="181" t="s">
        <v>260</v>
      </c>
      <c r="AU150" s="181" t="s">
        <v>89</v>
      </c>
      <c r="AY150" s="18" t="s">
        <v>258</v>
      </c>
      <c r="BE150" s="182">
        <f t="shared" si="14"/>
        <v>0</v>
      </c>
      <c r="BF150" s="182">
        <f t="shared" si="15"/>
        <v>0</v>
      </c>
      <c r="BG150" s="182">
        <f t="shared" si="16"/>
        <v>0</v>
      </c>
      <c r="BH150" s="182">
        <f t="shared" si="17"/>
        <v>0</v>
      </c>
      <c r="BI150" s="182">
        <f t="shared" si="18"/>
        <v>0</v>
      </c>
      <c r="BJ150" s="18" t="s">
        <v>89</v>
      </c>
      <c r="BK150" s="183">
        <f t="shared" si="19"/>
        <v>0</v>
      </c>
      <c r="BL150" s="18" t="s">
        <v>351</v>
      </c>
      <c r="BM150" s="181" t="s">
        <v>478</v>
      </c>
    </row>
    <row r="151" spans="1:65" s="12" customFormat="1" ht="22.9" customHeight="1">
      <c r="B151" s="156"/>
      <c r="D151" s="157" t="s">
        <v>73</v>
      </c>
      <c r="E151" s="167" t="s">
        <v>2863</v>
      </c>
      <c r="F151" s="167" t="s">
        <v>2945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SUM(P152:P164)</f>
        <v>0</v>
      </c>
      <c r="Q151" s="162"/>
      <c r="R151" s="163">
        <f>SUM(R152:R164)</f>
        <v>1.0999999999999998E-2</v>
      </c>
      <c r="S151" s="162"/>
      <c r="T151" s="164">
        <f>SUM(T152:T164)</f>
        <v>0</v>
      </c>
      <c r="AR151" s="157" t="s">
        <v>89</v>
      </c>
      <c r="AT151" s="165" t="s">
        <v>73</v>
      </c>
      <c r="AU151" s="165" t="s">
        <v>82</v>
      </c>
      <c r="AY151" s="157" t="s">
        <v>258</v>
      </c>
      <c r="BK151" s="166">
        <f>SUM(BK152:BK164)</f>
        <v>0</v>
      </c>
    </row>
    <row r="152" spans="1:65" s="2" customFormat="1" ht="16.5" customHeight="1">
      <c r="A152" s="33"/>
      <c r="B152" s="169"/>
      <c r="C152" s="170" t="s">
        <v>379</v>
      </c>
      <c r="D152" s="170" t="s">
        <v>260</v>
      </c>
      <c r="E152" s="171" t="s">
        <v>2946</v>
      </c>
      <c r="F152" s="172" t="s">
        <v>2947</v>
      </c>
      <c r="G152" s="173" t="s">
        <v>435</v>
      </c>
      <c r="H152" s="174">
        <v>20</v>
      </c>
      <c r="I152" s="175"/>
      <c r="J152" s="174">
        <f t="shared" ref="J152:J164" si="20">ROUND(I152*H152,3)</f>
        <v>0</v>
      </c>
      <c r="K152" s="176"/>
      <c r="L152" s="34"/>
      <c r="M152" s="177" t="s">
        <v>1</v>
      </c>
      <c r="N152" s="178" t="s">
        <v>40</v>
      </c>
      <c r="O152" s="59"/>
      <c r="P152" s="179">
        <f t="shared" ref="P152:P164" si="21">O152*H152</f>
        <v>0</v>
      </c>
      <c r="Q152" s="179">
        <v>5.0000000000000002E-5</v>
      </c>
      <c r="R152" s="179">
        <f t="shared" ref="R152:R164" si="22">Q152*H152</f>
        <v>1E-3</v>
      </c>
      <c r="S152" s="179">
        <v>0</v>
      </c>
      <c r="T152" s="180">
        <f t="shared" ref="T152:T164" si="2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1" t="s">
        <v>351</v>
      </c>
      <c r="AT152" s="181" t="s">
        <v>260</v>
      </c>
      <c r="AU152" s="181" t="s">
        <v>89</v>
      </c>
      <c r="AY152" s="18" t="s">
        <v>258</v>
      </c>
      <c r="BE152" s="182">
        <f t="shared" ref="BE152:BE164" si="24">IF(N152="základná",J152,0)</f>
        <v>0</v>
      </c>
      <c r="BF152" s="182">
        <f t="shared" ref="BF152:BF164" si="25">IF(N152="znížená",J152,0)</f>
        <v>0</v>
      </c>
      <c r="BG152" s="182">
        <f t="shared" ref="BG152:BG164" si="26">IF(N152="zákl. prenesená",J152,0)</f>
        <v>0</v>
      </c>
      <c r="BH152" s="182">
        <f t="shared" ref="BH152:BH164" si="27">IF(N152="zníž. prenesená",J152,0)</f>
        <v>0</v>
      </c>
      <c r="BI152" s="182">
        <f t="shared" ref="BI152:BI164" si="28">IF(N152="nulová",J152,0)</f>
        <v>0</v>
      </c>
      <c r="BJ152" s="18" t="s">
        <v>89</v>
      </c>
      <c r="BK152" s="183">
        <f t="shared" ref="BK152:BK164" si="29">ROUND(I152*H152,3)</f>
        <v>0</v>
      </c>
      <c r="BL152" s="18" t="s">
        <v>351</v>
      </c>
      <c r="BM152" s="181" t="s">
        <v>490</v>
      </c>
    </row>
    <row r="153" spans="1:65" s="2" customFormat="1" ht="24" customHeight="1">
      <c r="A153" s="33"/>
      <c r="B153" s="169"/>
      <c r="C153" s="208" t="s">
        <v>383</v>
      </c>
      <c r="D153" s="208" t="s">
        <v>394</v>
      </c>
      <c r="E153" s="209" t="s">
        <v>2948</v>
      </c>
      <c r="F153" s="210" t="s">
        <v>2949</v>
      </c>
      <c r="G153" s="211" t="s">
        <v>435</v>
      </c>
      <c r="H153" s="212">
        <v>18</v>
      </c>
      <c r="I153" s="213"/>
      <c r="J153" s="212">
        <f t="shared" si="20"/>
        <v>0</v>
      </c>
      <c r="K153" s="214"/>
      <c r="L153" s="215"/>
      <c r="M153" s="216" t="s">
        <v>1</v>
      </c>
      <c r="N153" s="217" t="s">
        <v>40</v>
      </c>
      <c r="O153" s="59"/>
      <c r="P153" s="179">
        <f t="shared" si="21"/>
        <v>0</v>
      </c>
      <c r="Q153" s="179">
        <v>2.2222222222222199E-4</v>
      </c>
      <c r="R153" s="179">
        <f t="shared" si="22"/>
        <v>3.9999999999999957E-3</v>
      </c>
      <c r="S153" s="179">
        <v>0</v>
      </c>
      <c r="T153" s="180">
        <f t="shared" si="2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445</v>
      </c>
      <c r="AT153" s="181" t="s">
        <v>394</v>
      </c>
      <c r="AU153" s="181" t="s">
        <v>89</v>
      </c>
      <c r="AY153" s="18" t="s">
        <v>258</v>
      </c>
      <c r="BE153" s="182">
        <f t="shared" si="24"/>
        <v>0</v>
      </c>
      <c r="BF153" s="182">
        <f t="shared" si="25"/>
        <v>0</v>
      </c>
      <c r="BG153" s="182">
        <f t="shared" si="26"/>
        <v>0</v>
      </c>
      <c r="BH153" s="182">
        <f t="shared" si="27"/>
        <v>0</v>
      </c>
      <c r="BI153" s="182">
        <f t="shared" si="28"/>
        <v>0</v>
      </c>
      <c r="BJ153" s="18" t="s">
        <v>89</v>
      </c>
      <c r="BK153" s="183">
        <f t="shared" si="29"/>
        <v>0</v>
      </c>
      <c r="BL153" s="18" t="s">
        <v>351</v>
      </c>
      <c r="BM153" s="181" t="s">
        <v>503</v>
      </c>
    </row>
    <row r="154" spans="1:65" s="2" customFormat="1" ht="24" customHeight="1">
      <c r="A154" s="33"/>
      <c r="B154" s="169"/>
      <c r="C154" s="208" t="s">
        <v>388</v>
      </c>
      <c r="D154" s="208" t="s">
        <v>394</v>
      </c>
      <c r="E154" s="209" t="s">
        <v>2950</v>
      </c>
      <c r="F154" s="210" t="s">
        <v>2951</v>
      </c>
      <c r="G154" s="211" t="s">
        <v>528</v>
      </c>
      <c r="H154" s="212">
        <v>2</v>
      </c>
      <c r="I154" s="213"/>
      <c r="J154" s="212">
        <f t="shared" si="20"/>
        <v>0</v>
      </c>
      <c r="K154" s="214"/>
      <c r="L154" s="215"/>
      <c r="M154" s="216" t="s">
        <v>1</v>
      </c>
      <c r="N154" s="217" t="s">
        <v>40</v>
      </c>
      <c r="O154" s="59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1" t="s">
        <v>445</v>
      </c>
      <c r="AT154" s="181" t="s">
        <v>394</v>
      </c>
      <c r="AU154" s="181" t="s">
        <v>89</v>
      </c>
      <c r="AY154" s="18" t="s">
        <v>258</v>
      </c>
      <c r="BE154" s="182">
        <f t="shared" si="24"/>
        <v>0</v>
      </c>
      <c r="BF154" s="182">
        <f t="shared" si="25"/>
        <v>0</v>
      </c>
      <c r="BG154" s="182">
        <f t="shared" si="26"/>
        <v>0</v>
      </c>
      <c r="BH154" s="182">
        <f t="shared" si="27"/>
        <v>0</v>
      </c>
      <c r="BI154" s="182">
        <f t="shared" si="28"/>
        <v>0</v>
      </c>
      <c r="BJ154" s="18" t="s">
        <v>89</v>
      </c>
      <c r="BK154" s="183">
        <f t="shared" si="29"/>
        <v>0</v>
      </c>
      <c r="BL154" s="18" t="s">
        <v>351</v>
      </c>
      <c r="BM154" s="181" t="s">
        <v>525</v>
      </c>
    </row>
    <row r="155" spans="1:65" s="2" customFormat="1" ht="16.5" customHeight="1">
      <c r="A155" s="33"/>
      <c r="B155" s="169"/>
      <c r="C155" s="170" t="s">
        <v>393</v>
      </c>
      <c r="D155" s="170" t="s">
        <v>260</v>
      </c>
      <c r="E155" s="171" t="s">
        <v>2952</v>
      </c>
      <c r="F155" s="172" t="s">
        <v>2868</v>
      </c>
      <c r="G155" s="173" t="s">
        <v>435</v>
      </c>
      <c r="H155" s="174">
        <v>32</v>
      </c>
      <c r="I155" s="175"/>
      <c r="J155" s="174">
        <f t="shared" si="20"/>
        <v>0</v>
      </c>
      <c r="K155" s="176"/>
      <c r="L155" s="34"/>
      <c r="M155" s="177" t="s">
        <v>1</v>
      </c>
      <c r="N155" s="178" t="s">
        <v>40</v>
      </c>
      <c r="O155" s="59"/>
      <c r="P155" s="179">
        <f t="shared" si="21"/>
        <v>0</v>
      </c>
      <c r="Q155" s="179">
        <v>3.1250000000000001E-5</v>
      </c>
      <c r="R155" s="179">
        <f t="shared" si="22"/>
        <v>1E-3</v>
      </c>
      <c r="S155" s="179">
        <v>0</v>
      </c>
      <c r="T155" s="180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1" t="s">
        <v>351</v>
      </c>
      <c r="AT155" s="181" t="s">
        <v>260</v>
      </c>
      <c r="AU155" s="181" t="s">
        <v>89</v>
      </c>
      <c r="AY155" s="18" t="s">
        <v>258</v>
      </c>
      <c r="BE155" s="182">
        <f t="shared" si="24"/>
        <v>0</v>
      </c>
      <c r="BF155" s="182">
        <f t="shared" si="25"/>
        <v>0</v>
      </c>
      <c r="BG155" s="182">
        <f t="shared" si="26"/>
        <v>0</v>
      </c>
      <c r="BH155" s="182">
        <f t="shared" si="27"/>
        <v>0</v>
      </c>
      <c r="BI155" s="182">
        <f t="shared" si="28"/>
        <v>0</v>
      </c>
      <c r="BJ155" s="18" t="s">
        <v>89</v>
      </c>
      <c r="BK155" s="183">
        <f t="shared" si="29"/>
        <v>0</v>
      </c>
      <c r="BL155" s="18" t="s">
        <v>351</v>
      </c>
      <c r="BM155" s="181" t="s">
        <v>550</v>
      </c>
    </row>
    <row r="156" spans="1:65" s="2" customFormat="1" ht="16.5" customHeight="1">
      <c r="A156" s="33"/>
      <c r="B156" s="169"/>
      <c r="C156" s="208" t="s">
        <v>400</v>
      </c>
      <c r="D156" s="208" t="s">
        <v>394</v>
      </c>
      <c r="E156" s="209" t="s">
        <v>2953</v>
      </c>
      <c r="F156" s="210" t="s">
        <v>2954</v>
      </c>
      <c r="G156" s="211" t="s">
        <v>435</v>
      </c>
      <c r="H156" s="212">
        <v>16</v>
      </c>
      <c r="I156" s="213"/>
      <c r="J156" s="212">
        <f t="shared" si="20"/>
        <v>0</v>
      </c>
      <c r="K156" s="214"/>
      <c r="L156" s="215"/>
      <c r="M156" s="216" t="s">
        <v>1</v>
      </c>
      <c r="N156" s="217" t="s">
        <v>40</v>
      </c>
      <c r="O156" s="59"/>
      <c r="P156" s="179">
        <f t="shared" si="21"/>
        <v>0</v>
      </c>
      <c r="Q156" s="179">
        <v>1.25E-4</v>
      </c>
      <c r="R156" s="179">
        <f t="shared" si="22"/>
        <v>2E-3</v>
      </c>
      <c r="S156" s="179">
        <v>0</v>
      </c>
      <c r="T156" s="180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1" t="s">
        <v>445</v>
      </c>
      <c r="AT156" s="181" t="s">
        <v>394</v>
      </c>
      <c r="AU156" s="181" t="s">
        <v>89</v>
      </c>
      <c r="AY156" s="18" t="s">
        <v>258</v>
      </c>
      <c r="BE156" s="182">
        <f t="shared" si="24"/>
        <v>0</v>
      </c>
      <c r="BF156" s="182">
        <f t="shared" si="25"/>
        <v>0</v>
      </c>
      <c r="BG156" s="182">
        <f t="shared" si="26"/>
        <v>0</v>
      </c>
      <c r="BH156" s="182">
        <f t="shared" si="27"/>
        <v>0</v>
      </c>
      <c r="BI156" s="182">
        <f t="shared" si="28"/>
        <v>0</v>
      </c>
      <c r="BJ156" s="18" t="s">
        <v>89</v>
      </c>
      <c r="BK156" s="183">
        <f t="shared" si="29"/>
        <v>0</v>
      </c>
      <c r="BL156" s="18" t="s">
        <v>351</v>
      </c>
      <c r="BM156" s="181" t="s">
        <v>563</v>
      </c>
    </row>
    <row r="157" spans="1:65" s="2" customFormat="1" ht="16.5" customHeight="1">
      <c r="A157" s="33"/>
      <c r="B157" s="169"/>
      <c r="C157" s="208" t="s">
        <v>406</v>
      </c>
      <c r="D157" s="208" t="s">
        <v>394</v>
      </c>
      <c r="E157" s="209" t="s">
        <v>2955</v>
      </c>
      <c r="F157" s="210" t="s">
        <v>2956</v>
      </c>
      <c r="G157" s="211" t="s">
        <v>435</v>
      </c>
      <c r="H157" s="212">
        <v>16</v>
      </c>
      <c r="I157" s="213"/>
      <c r="J157" s="212">
        <f t="shared" si="20"/>
        <v>0</v>
      </c>
      <c r="K157" s="214"/>
      <c r="L157" s="215"/>
      <c r="M157" s="216" t="s">
        <v>1</v>
      </c>
      <c r="N157" s="217" t="s">
        <v>40</v>
      </c>
      <c r="O157" s="59"/>
      <c r="P157" s="179">
        <f t="shared" si="21"/>
        <v>0</v>
      </c>
      <c r="Q157" s="179">
        <v>6.2500000000000001E-5</v>
      </c>
      <c r="R157" s="179">
        <f t="shared" si="22"/>
        <v>1E-3</v>
      </c>
      <c r="S157" s="179">
        <v>0</v>
      </c>
      <c r="T157" s="180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1" t="s">
        <v>445</v>
      </c>
      <c r="AT157" s="181" t="s">
        <v>394</v>
      </c>
      <c r="AU157" s="181" t="s">
        <v>89</v>
      </c>
      <c r="AY157" s="18" t="s">
        <v>258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18" t="s">
        <v>89</v>
      </c>
      <c r="BK157" s="183">
        <f t="shared" si="29"/>
        <v>0</v>
      </c>
      <c r="BL157" s="18" t="s">
        <v>351</v>
      </c>
      <c r="BM157" s="181" t="s">
        <v>573</v>
      </c>
    </row>
    <row r="158" spans="1:65" s="2" customFormat="1" ht="16.5" customHeight="1">
      <c r="A158" s="33"/>
      <c r="B158" s="169"/>
      <c r="C158" s="170" t="s">
        <v>411</v>
      </c>
      <c r="D158" s="170" t="s">
        <v>260</v>
      </c>
      <c r="E158" s="171" t="s">
        <v>2957</v>
      </c>
      <c r="F158" s="172" t="s">
        <v>2958</v>
      </c>
      <c r="G158" s="173" t="s">
        <v>435</v>
      </c>
      <c r="H158" s="174">
        <v>3</v>
      </c>
      <c r="I158" s="175"/>
      <c r="J158" s="174">
        <f t="shared" si="20"/>
        <v>0</v>
      </c>
      <c r="K158" s="176"/>
      <c r="L158" s="34"/>
      <c r="M158" s="177" t="s">
        <v>1</v>
      </c>
      <c r="N158" s="178" t="s">
        <v>40</v>
      </c>
      <c r="O158" s="59"/>
      <c r="P158" s="179">
        <f t="shared" si="21"/>
        <v>0</v>
      </c>
      <c r="Q158" s="179">
        <v>0</v>
      </c>
      <c r="R158" s="179">
        <f t="shared" si="22"/>
        <v>0</v>
      </c>
      <c r="S158" s="179">
        <v>0</v>
      </c>
      <c r="T158" s="180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351</v>
      </c>
      <c r="AT158" s="181" t="s">
        <v>260</v>
      </c>
      <c r="AU158" s="181" t="s">
        <v>89</v>
      </c>
      <c r="AY158" s="18" t="s">
        <v>258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18" t="s">
        <v>89</v>
      </c>
      <c r="BK158" s="183">
        <f t="shared" si="29"/>
        <v>0</v>
      </c>
      <c r="BL158" s="18" t="s">
        <v>351</v>
      </c>
      <c r="BM158" s="181" t="s">
        <v>590</v>
      </c>
    </row>
    <row r="159" spans="1:65" s="2" customFormat="1" ht="16.5" customHeight="1">
      <c r="A159" s="33"/>
      <c r="B159" s="169"/>
      <c r="C159" s="208" t="s">
        <v>424</v>
      </c>
      <c r="D159" s="208" t="s">
        <v>394</v>
      </c>
      <c r="E159" s="209" t="s">
        <v>2959</v>
      </c>
      <c r="F159" s="210" t="s">
        <v>2960</v>
      </c>
      <c r="G159" s="211" t="s">
        <v>435</v>
      </c>
      <c r="H159" s="212">
        <v>2</v>
      </c>
      <c r="I159" s="213"/>
      <c r="J159" s="212">
        <f t="shared" si="20"/>
        <v>0</v>
      </c>
      <c r="K159" s="214"/>
      <c r="L159" s="215"/>
      <c r="M159" s="216" t="s">
        <v>1</v>
      </c>
      <c r="N159" s="217" t="s">
        <v>40</v>
      </c>
      <c r="O159" s="59"/>
      <c r="P159" s="179">
        <f t="shared" si="21"/>
        <v>0</v>
      </c>
      <c r="Q159" s="179">
        <v>0</v>
      </c>
      <c r="R159" s="179">
        <f t="shared" si="22"/>
        <v>0</v>
      </c>
      <c r="S159" s="179">
        <v>0</v>
      </c>
      <c r="T159" s="180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1" t="s">
        <v>445</v>
      </c>
      <c r="AT159" s="181" t="s">
        <v>394</v>
      </c>
      <c r="AU159" s="181" t="s">
        <v>89</v>
      </c>
      <c r="AY159" s="18" t="s">
        <v>258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18" t="s">
        <v>89</v>
      </c>
      <c r="BK159" s="183">
        <f t="shared" si="29"/>
        <v>0</v>
      </c>
      <c r="BL159" s="18" t="s">
        <v>351</v>
      </c>
      <c r="BM159" s="181" t="s">
        <v>599</v>
      </c>
    </row>
    <row r="160" spans="1:65" s="2" customFormat="1" ht="16.5" customHeight="1">
      <c r="A160" s="33"/>
      <c r="B160" s="169"/>
      <c r="C160" s="170" t="s">
        <v>74</v>
      </c>
      <c r="D160" s="170" t="s">
        <v>260</v>
      </c>
      <c r="E160" s="171" t="s">
        <v>2961</v>
      </c>
      <c r="F160" s="172" t="s">
        <v>56</v>
      </c>
      <c r="G160" s="173" t="s">
        <v>246</v>
      </c>
      <c r="H160" s="174">
        <v>0</v>
      </c>
      <c r="I160" s="175"/>
      <c r="J160" s="174">
        <f t="shared" si="20"/>
        <v>0</v>
      </c>
      <c r="K160" s="176"/>
      <c r="L160" s="34"/>
      <c r="M160" s="177" t="s">
        <v>1</v>
      </c>
      <c r="N160" s="178" t="s">
        <v>40</v>
      </c>
      <c r="O160" s="59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1" t="s">
        <v>351</v>
      </c>
      <c r="AT160" s="181" t="s">
        <v>260</v>
      </c>
      <c r="AU160" s="181" t="s">
        <v>89</v>
      </c>
      <c r="AY160" s="18" t="s">
        <v>258</v>
      </c>
      <c r="BE160" s="182">
        <f t="shared" si="24"/>
        <v>0</v>
      </c>
      <c r="BF160" s="182">
        <f t="shared" si="25"/>
        <v>0</v>
      </c>
      <c r="BG160" s="182">
        <f t="shared" si="26"/>
        <v>0</v>
      </c>
      <c r="BH160" s="182">
        <f t="shared" si="27"/>
        <v>0</v>
      </c>
      <c r="BI160" s="182">
        <f t="shared" si="28"/>
        <v>0</v>
      </c>
      <c r="BJ160" s="18" t="s">
        <v>89</v>
      </c>
      <c r="BK160" s="183">
        <f t="shared" si="29"/>
        <v>0</v>
      </c>
      <c r="BL160" s="18" t="s">
        <v>351</v>
      </c>
      <c r="BM160" s="181" t="s">
        <v>607</v>
      </c>
    </row>
    <row r="161" spans="1:65" s="2" customFormat="1" ht="16.5" customHeight="1">
      <c r="A161" s="33"/>
      <c r="B161" s="169"/>
      <c r="C161" s="208" t="s">
        <v>432</v>
      </c>
      <c r="D161" s="208" t="s">
        <v>394</v>
      </c>
      <c r="E161" s="209" t="s">
        <v>2962</v>
      </c>
      <c r="F161" s="210" t="s">
        <v>2963</v>
      </c>
      <c r="G161" s="211" t="s">
        <v>435</v>
      </c>
      <c r="H161" s="212">
        <v>1</v>
      </c>
      <c r="I161" s="213"/>
      <c r="J161" s="212">
        <f t="shared" si="20"/>
        <v>0</v>
      </c>
      <c r="K161" s="214"/>
      <c r="L161" s="215"/>
      <c r="M161" s="216" t="s">
        <v>1</v>
      </c>
      <c r="N161" s="217" t="s">
        <v>40</v>
      </c>
      <c r="O161" s="59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1" t="s">
        <v>445</v>
      </c>
      <c r="AT161" s="181" t="s">
        <v>394</v>
      </c>
      <c r="AU161" s="181" t="s">
        <v>89</v>
      </c>
      <c r="AY161" s="18" t="s">
        <v>258</v>
      </c>
      <c r="BE161" s="182">
        <f t="shared" si="24"/>
        <v>0</v>
      </c>
      <c r="BF161" s="182">
        <f t="shared" si="25"/>
        <v>0</v>
      </c>
      <c r="BG161" s="182">
        <f t="shared" si="26"/>
        <v>0</v>
      </c>
      <c r="BH161" s="182">
        <f t="shared" si="27"/>
        <v>0</v>
      </c>
      <c r="BI161" s="182">
        <f t="shared" si="28"/>
        <v>0</v>
      </c>
      <c r="BJ161" s="18" t="s">
        <v>89</v>
      </c>
      <c r="BK161" s="183">
        <f t="shared" si="29"/>
        <v>0</v>
      </c>
      <c r="BL161" s="18" t="s">
        <v>351</v>
      </c>
      <c r="BM161" s="181" t="s">
        <v>621</v>
      </c>
    </row>
    <row r="162" spans="1:65" s="2" customFormat="1" ht="16.5" customHeight="1">
      <c r="A162" s="33"/>
      <c r="B162" s="169"/>
      <c r="C162" s="170" t="s">
        <v>437</v>
      </c>
      <c r="D162" s="170" t="s">
        <v>260</v>
      </c>
      <c r="E162" s="171" t="s">
        <v>2964</v>
      </c>
      <c r="F162" s="172" t="s">
        <v>2965</v>
      </c>
      <c r="G162" s="173" t="s">
        <v>435</v>
      </c>
      <c r="H162" s="174">
        <v>16</v>
      </c>
      <c r="I162" s="175"/>
      <c r="J162" s="174">
        <f t="shared" si="20"/>
        <v>0</v>
      </c>
      <c r="K162" s="176"/>
      <c r="L162" s="34"/>
      <c r="M162" s="177" t="s">
        <v>1</v>
      </c>
      <c r="N162" s="178" t="s">
        <v>40</v>
      </c>
      <c r="O162" s="59"/>
      <c r="P162" s="179">
        <f t="shared" si="21"/>
        <v>0</v>
      </c>
      <c r="Q162" s="179">
        <v>0</v>
      </c>
      <c r="R162" s="179">
        <f t="shared" si="22"/>
        <v>0</v>
      </c>
      <c r="S162" s="179">
        <v>0</v>
      </c>
      <c r="T162" s="180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1" t="s">
        <v>351</v>
      </c>
      <c r="AT162" s="181" t="s">
        <v>260</v>
      </c>
      <c r="AU162" s="181" t="s">
        <v>89</v>
      </c>
      <c r="AY162" s="18" t="s">
        <v>258</v>
      </c>
      <c r="BE162" s="182">
        <f t="shared" si="24"/>
        <v>0</v>
      </c>
      <c r="BF162" s="182">
        <f t="shared" si="25"/>
        <v>0</v>
      </c>
      <c r="BG162" s="182">
        <f t="shared" si="26"/>
        <v>0</v>
      </c>
      <c r="BH162" s="182">
        <f t="shared" si="27"/>
        <v>0</v>
      </c>
      <c r="BI162" s="182">
        <f t="shared" si="28"/>
        <v>0</v>
      </c>
      <c r="BJ162" s="18" t="s">
        <v>89</v>
      </c>
      <c r="BK162" s="183">
        <f t="shared" si="29"/>
        <v>0</v>
      </c>
      <c r="BL162" s="18" t="s">
        <v>351</v>
      </c>
      <c r="BM162" s="181" t="s">
        <v>631</v>
      </c>
    </row>
    <row r="163" spans="1:65" s="2" customFormat="1" ht="24" customHeight="1">
      <c r="A163" s="33"/>
      <c r="B163" s="169"/>
      <c r="C163" s="208" t="s">
        <v>441</v>
      </c>
      <c r="D163" s="208" t="s">
        <v>394</v>
      </c>
      <c r="E163" s="209" t="s">
        <v>2966</v>
      </c>
      <c r="F163" s="210" t="s">
        <v>2967</v>
      </c>
      <c r="G163" s="211" t="s">
        <v>435</v>
      </c>
      <c r="H163" s="212">
        <v>16</v>
      </c>
      <c r="I163" s="213"/>
      <c r="J163" s="212">
        <f t="shared" si="20"/>
        <v>0</v>
      </c>
      <c r="K163" s="214"/>
      <c r="L163" s="215"/>
      <c r="M163" s="216" t="s">
        <v>1</v>
      </c>
      <c r="N163" s="217" t="s">
        <v>40</v>
      </c>
      <c r="O163" s="59"/>
      <c r="P163" s="179">
        <f t="shared" si="21"/>
        <v>0</v>
      </c>
      <c r="Q163" s="179">
        <v>1.25E-4</v>
      </c>
      <c r="R163" s="179">
        <f t="shared" si="22"/>
        <v>2E-3</v>
      </c>
      <c r="S163" s="179">
        <v>0</v>
      </c>
      <c r="T163" s="180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445</v>
      </c>
      <c r="AT163" s="181" t="s">
        <v>394</v>
      </c>
      <c r="AU163" s="181" t="s">
        <v>89</v>
      </c>
      <c r="AY163" s="18" t="s">
        <v>258</v>
      </c>
      <c r="BE163" s="182">
        <f t="shared" si="24"/>
        <v>0</v>
      </c>
      <c r="BF163" s="182">
        <f t="shared" si="25"/>
        <v>0</v>
      </c>
      <c r="BG163" s="182">
        <f t="shared" si="26"/>
        <v>0</v>
      </c>
      <c r="BH163" s="182">
        <f t="shared" si="27"/>
        <v>0</v>
      </c>
      <c r="BI163" s="182">
        <f t="shared" si="28"/>
        <v>0</v>
      </c>
      <c r="BJ163" s="18" t="s">
        <v>89</v>
      </c>
      <c r="BK163" s="183">
        <f t="shared" si="29"/>
        <v>0</v>
      </c>
      <c r="BL163" s="18" t="s">
        <v>351</v>
      </c>
      <c r="BM163" s="181" t="s">
        <v>644</v>
      </c>
    </row>
    <row r="164" spans="1:65" s="2" customFormat="1" ht="24" customHeight="1">
      <c r="A164" s="33"/>
      <c r="B164" s="169"/>
      <c r="C164" s="170" t="s">
        <v>445</v>
      </c>
      <c r="D164" s="170" t="s">
        <v>260</v>
      </c>
      <c r="E164" s="171" t="s">
        <v>2873</v>
      </c>
      <c r="F164" s="172" t="s">
        <v>2874</v>
      </c>
      <c r="G164" s="173" t="s">
        <v>1511</v>
      </c>
      <c r="H164" s="175"/>
      <c r="I164" s="175"/>
      <c r="J164" s="174">
        <f t="shared" si="20"/>
        <v>0</v>
      </c>
      <c r="K164" s="176"/>
      <c r="L164" s="34"/>
      <c r="M164" s="177" t="s">
        <v>1</v>
      </c>
      <c r="N164" s="178" t="s">
        <v>40</v>
      </c>
      <c r="O164" s="59"/>
      <c r="P164" s="179">
        <f t="shared" si="21"/>
        <v>0</v>
      </c>
      <c r="Q164" s="179">
        <v>0</v>
      </c>
      <c r="R164" s="179">
        <f t="shared" si="22"/>
        <v>0</v>
      </c>
      <c r="S164" s="179">
        <v>0</v>
      </c>
      <c r="T164" s="180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1" t="s">
        <v>351</v>
      </c>
      <c r="AT164" s="181" t="s">
        <v>260</v>
      </c>
      <c r="AU164" s="181" t="s">
        <v>89</v>
      </c>
      <c r="AY164" s="18" t="s">
        <v>258</v>
      </c>
      <c r="BE164" s="182">
        <f t="shared" si="24"/>
        <v>0</v>
      </c>
      <c r="BF164" s="182">
        <f t="shared" si="25"/>
        <v>0</v>
      </c>
      <c r="BG164" s="182">
        <f t="shared" si="26"/>
        <v>0</v>
      </c>
      <c r="BH164" s="182">
        <f t="shared" si="27"/>
        <v>0</v>
      </c>
      <c r="BI164" s="182">
        <f t="shared" si="28"/>
        <v>0</v>
      </c>
      <c r="BJ164" s="18" t="s">
        <v>89</v>
      </c>
      <c r="BK164" s="183">
        <f t="shared" si="29"/>
        <v>0</v>
      </c>
      <c r="BL164" s="18" t="s">
        <v>351</v>
      </c>
      <c r="BM164" s="181" t="s">
        <v>656</v>
      </c>
    </row>
    <row r="165" spans="1:65" s="12" customFormat="1" ht="22.9" customHeight="1">
      <c r="B165" s="156"/>
      <c r="D165" s="157" t="s">
        <v>73</v>
      </c>
      <c r="E165" s="167" t="s">
        <v>2875</v>
      </c>
      <c r="F165" s="167" t="s">
        <v>2968</v>
      </c>
      <c r="I165" s="159"/>
      <c r="J165" s="168">
        <f>BK165</f>
        <v>0</v>
      </c>
      <c r="L165" s="156"/>
      <c r="M165" s="161"/>
      <c r="N165" s="162"/>
      <c r="O165" s="162"/>
      <c r="P165" s="163">
        <f>SUM(P166:P186)</f>
        <v>0</v>
      </c>
      <c r="Q165" s="162"/>
      <c r="R165" s="163">
        <f>SUM(R166:R186)</f>
        <v>0.60200000000000009</v>
      </c>
      <c r="S165" s="162"/>
      <c r="T165" s="164">
        <f>SUM(T166:T186)</f>
        <v>0</v>
      </c>
      <c r="AR165" s="157" t="s">
        <v>89</v>
      </c>
      <c r="AT165" s="165" t="s">
        <v>73</v>
      </c>
      <c r="AU165" s="165" t="s">
        <v>82</v>
      </c>
      <c r="AY165" s="157" t="s">
        <v>258</v>
      </c>
      <c r="BK165" s="166">
        <f>SUM(BK166:BK186)</f>
        <v>0</v>
      </c>
    </row>
    <row r="166" spans="1:65" s="2" customFormat="1" ht="24" customHeight="1">
      <c r="A166" s="33"/>
      <c r="B166" s="169"/>
      <c r="C166" s="170" t="s">
        <v>449</v>
      </c>
      <c r="D166" s="170" t="s">
        <v>260</v>
      </c>
      <c r="E166" s="171" t="s">
        <v>2969</v>
      </c>
      <c r="F166" s="172" t="s">
        <v>2970</v>
      </c>
      <c r="G166" s="173" t="s">
        <v>435</v>
      </c>
      <c r="H166" s="174">
        <v>16</v>
      </c>
      <c r="I166" s="175"/>
      <c r="J166" s="174">
        <f t="shared" ref="J166:J186" si="30">ROUND(I166*H166,3)</f>
        <v>0</v>
      </c>
      <c r="K166" s="176"/>
      <c r="L166" s="34"/>
      <c r="M166" s="177" t="s">
        <v>1</v>
      </c>
      <c r="N166" s="178" t="s">
        <v>40</v>
      </c>
      <c r="O166" s="59"/>
      <c r="P166" s="179">
        <f t="shared" ref="P166:P186" si="31">O166*H166</f>
        <v>0</v>
      </c>
      <c r="Q166" s="179">
        <v>0</v>
      </c>
      <c r="R166" s="179">
        <f t="shared" ref="R166:R186" si="32">Q166*H166</f>
        <v>0</v>
      </c>
      <c r="S166" s="179">
        <v>0</v>
      </c>
      <c r="T166" s="180">
        <f t="shared" ref="T166:T186" si="3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1" t="s">
        <v>351</v>
      </c>
      <c r="AT166" s="181" t="s">
        <v>260</v>
      </c>
      <c r="AU166" s="181" t="s">
        <v>89</v>
      </c>
      <c r="AY166" s="18" t="s">
        <v>258</v>
      </c>
      <c r="BE166" s="182">
        <f t="shared" ref="BE166:BE186" si="34">IF(N166="základná",J166,0)</f>
        <v>0</v>
      </c>
      <c r="BF166" s="182">
        <f t="shared" ref="BF166:BF186" si="35">IF(N166="znížená",J166,0)</f>
        <v>0</v>
      </c>
      <c r="BG166" s="182">
        <f t="shared" ref="BG166:BG186" si="36">IF(N166="zákl. prenesená",J166,0)</f>
        <v>0</v>
      </c>
      <c r="BH166" s="182">
        <f t="shared" ref="BH166:BH186" si="37">IF(N166="zníž. prenesená",J166,0)</f>
        <v>0</v>
      </c>
      <c r="BI166" s="182">
        <f t="shared" ref="BI166:BI186" si="38">IF(N166="nulová",J166,0)</f>
        <v>0</v>
      </c>
      <c r="BJ166" s="18" t="s">
        <v>89</v>
      </c>
      <c r="BK166" s="183">
        <f t="shared" ref="BK166:BK186" si="39">ROUND(I166*H166,3)</f>
        <v>0</v>
      </c>
      <c r="BL166" s="18" t="s">
        <v>351</v>
      </c>
      <c r="BM166" s="181" t="s">
        <v>666</v>
      </c>
    </row>
    <row r="167" spans="1:65" s="2" customFormat="1" ht="24" customHeight="1">
      <c r="A167" s="33"/>
      <c r="B167" s="169"/>
      <c r="C167" s="170" t="s">
        <v>453</v>
      </c>
      <c r="D167" s="170" t="s">
        <v>260</v>
      </c>
      <c r="E167" s="171" t="s">
        <v>2971</v>
      </c>
      <c r="F167" s="172" t="s">
        <v>2972</v>
      </c>
      <c r="G167" s="173" t="s">
        <v>435</v>
      </c>
      <c r="H167" s="174">
        <v>16</v>
      </c>
      <c r="I167" s="175"/>
      <c r="J167" s="174">
        <f t="shared" si="30"/>
        <v>0</v>
      </c>
      <c r="K167" s="176"/>
      <c r="L167" s="34"/>
      <c r="M167" s="177" t="s">
        <v>1</v>
      </c>
      <c r="N167" s="178" t="s">
        <v>40</v>
      </c>
      <c r="O167" s="59"/>
      <c r="P167" s="179">
        <f t="shared" si="31"/>
        <v>0</v>
      </c>
      <c r="Q167" s="179">
        <v>6.2500000000000001E-5</v>
      </c>
      <c r="R167" s="179">
        <f t="shared" si="32"/>
        <v>1E-3</v>
      </c>
      <c r="S167" s="179">
        <v>0</v>
      </c>
      <c r="T167" s="180">
        <f t="shared" si="3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1" t="s">
        <v>351</v>
      </c>
      <c r="AT167" s="181" t="s">
        <v>260</v>
      </c>
      <c r="AU167" s="181" t="s">
        <v>89</v>
      </c>
      <c r="AY167" s="18" t="s">
        <v>258</v>
      </c>
      <c r="BE167" s="182">
        <f t="shared" si="34"/>
        <v>0</v>
      </c>
      <c r="BF167" s="182">
        <f t="shared" si="35"/>
        <v>0</v>
      </c>
      <c r="BG167" s="182">
        <f t="shared" si="36"/>
        <v>0</v>
      </c>
      <c r="BH167" s="182">
        <f t="shared" si="37"/>
        <v>0</v>
      </c>
      <c r="BI167" s="182">
        <f t="shared" si="38"/>
        <v>0</v>
      </c>
      <c r="BJ167" s="18" t="s">
        <v>89</v>
      </c>
      <c r="BK167" s="183">
        <f t="shared" si="39"/>
        <v>0</v>
      </c>
      <c r="BL167" s="18" t="s">
        <v>351</v>
      </c>
      <c r="BM167" s="181" t="s">
        <v>675</v>
      </c>
    </row>
    <row r="168" spans="1:65" s="2" customFormat="1" ht="24" customHeight="1">
      <c r="A168" s="33"/>
      <c r="B168" s="169"/>
      <c r="C168" s="170" t="s">
        <v>457</v>
      </c>
      <c r="D168" s="170" t="s">
        <v>260</v>
      </c>
      <c r="E168" s="171" t="s">
        <v>2973</v>
      </c>
      <c r="F168" s="172" t="s">
        <v>2974</v>
      </c>
      <c r="G168" s="173" t="s">
        <v>435</v>
      </c>
      <c r="H168" s="174">
        <v>16</v>
      </c>
      <c r="I168" s="175"/>
      <c r="J168" s="174">
        <f t="shared" si="30"/>
        <v>0</v>
      </c>
      <c r="K168" s="176"/>
      <c r="L168" s="34"/>
      <c r="M168" s="177" t="s">
        <v>1</v>
      </c>
      <c r="N168" s="178" t="s">
        <v>40</v>
      </c>
      <c r="O168" s="59"/>
      <c r="P168" s="179">
        <f t="shared" si="31"/>
        <v>0</v>
      </c>
      <c r="Q168" s="179">
        <v>0</v>
      </c>
      <c r="R168" s="179">
        <f t="shared" si="32"/>
        <v>0</v>
      </c>
      <c r="S168" s="179">
        <v>0</v>
      </c>
      <c r="T168" s="180">
        <f t="shared" si="3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351</v>
      </c>
      <c r="AT168" s="181" t="s">
        <v>260</v>
      </c>
      <c r="AU168" s="181" t="s">
        <v>89</v>
      </c>
      <c r="AY168" s="18" t="s">
        <v>258</v>
      </c>
      <c r="BE168" s="182">
        <f t="shared" si="34"/>
        <v>0</v>
      </c>
      <c r="BF168" s="182">
        <f t="shared" si="35"/>
        <v>0</v>
      </c>
      <c r="BG168" s="182">
        <f t="shared" si="36"/>
        <v>0</v>
      </c>
      <c r="BH168" s="182">
        <f t="shared" si="37"/>
        <v>0</v>
      </c>
      <c r="BI168" s="182">
        <f t="shared" si="38"/>
        <v>0</v>
      </c>
      <c r="BJ168" s="18" t="s">
        <v>89</v>
      </c>
      <c r="BK168" s="183">
        <f t="shared" si="39"/>
        <v>0</v>
      </c>
      <c r="BL168" s="18" t="s">
        <v>351</v>
      </c>
      <c r="BM168" s="181" t="s">
        <v>689</v>
      </c>
    </row>
    <row r="169" spans="1:65" s="2" customFormat="1" ht="24" customHeight="1">
      <c r="A169" s="33"/>
      <c r="B169" s="169"/>
      <c r="C169" s="170" t="s">
        <v>461</v>
      </c>
      <c r="D169" s="170" t="s">
        <v>260</v>
      </c>
      <c r="E169" s="171" t="s">
        <v>2975</v>
      </c>
      <c r="F169" s="172" t="s">
        <v>2976</v>
      </c>
      <c r="G169" s="173" t="s">
        <v>2977</v>
      </c>
      <c r="H169" s="174">
        <v>15</v>
      </c>
      <c r="I169" s="175"/>
      <c r="J169" s="174">
        <f t="shared" si="30"/>
        <v>0</v>
      </c>
      <c r="K169" s="176"/>
      <c r="L169" s="34"/>
      <c r="M169" s="177" t="s">
        <v>1</v>
      </c>
      <c r="N169" s="178" t="s">
        <v>40</v>
      </c>
      <c r="O169" s="59"/>
      <c r="P169" s="179">
        <f t="shared" si="31"/>
        <v>0</v>
      </c>
      <c r="Q169" s="179">
        <v>2E-3</v>
      </c>
      <c r="R169" s="179">
        <f t="shared" si="32"/>
        <v>0.03</v>
      </c>
      <c r="S169" s="179">
        <v>0</v>
      </c>
      <c r="T169" s="180">
        <f t="shared" si="3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1" t="s">
        <v>351</v>
      </c>
      <c r="AT169" s="181" t="s">
        <v>260</v>
      </c>
      <c r="AU169" s="181" t="s">
        <v>89</v>
      </c>
      <c r="AY169" s="18" t="s">
        <v>258</v>
      </c>
      <c r="BE169" s="182">
        <f t="shared" si="34"/>
        <v>0</v>
      </c>
      <c r="BF169" s="182">
        <f t="shared" si="35"/>
        <v>0</v>
      </c>
      <c r="BG169" s="182">
        <f t="shared" si="36"/>
        <v>0</v>
      </c>
      <c r="BH169" s="182">
        <f t="shared" si="37"/>
        <v>0</v>
      </c>
      <c r="BI169" s="182">
        <f t="shared" si="38"/>
        <v>0</v>
      </c>
      <c r="BJ169" s="18" t="s">
        <v>89</v>
      </c>
      <c r="BK169" s="183">
        <f t="shared" si="39"/>
        <v>0</v>
      </c>
      <c r="BL169" s="18" t="s">
        <v>351</v>
      </c>
      <c r="BM169" s="181" t="s">
        <v>697</v>
      </c>
    </row>
    <row r="170" spans="1:65" s="2" customFormat="1" ht="24" customHeight="1">
      <c r="A170" s="33"/>
      <c r="B170" s="169"/>
      <c r="C170" s="208" t="s">
        <v>465</v>
      </c>
      <c r="D170" s="208" t="s">
        <v>394</v>
      </c>
      <c r="E170" s="209" t="s">
        <v>2978</v>
      </c>
      <c r="F170" s="210" t="s">
        <v>2979</v>
      </c>
      <c r="G170" s="211" t="s">
        <v>435</v>
      </c>
      <c r="H170" s="212">
        <v>1</v>
      </c>
      <c r="I170" s="213"/>
      <c r="J170" s="212">
        <f t="shared" si="30"/>
        <v>0</v>
      </c>
      <c r="K170" s="214"/>
      <c r="L170" s="215"/>
      <c r="M170" s="216" t="s">
        <v>1</v>
      </c>
      <c r="N170" s="217" t="s">
        <v>40</v>
      </c>
      <c r="O170" s="59"/>
      <c r="P170" s="179">
        <f t="shared" si="31"/>
        <v>0</v>
      </c>
      <c r="Q170" s="179">
        <v>0.02</v>
      </c>
      <c r="R170" s="179">
        <f t="shared" si="32"/>
        <v>0.02</v>
      </c>
      <c r="S170" s="179">
        <v>0</v>
      </c>
      <c r="T170" s="180">
        <f t="shared" si="3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1" t="s">
        <v>445</v>
      </c>
      <c r="AT170" s="181" t="s">
        <v>394</v>
      </c>
      <c r="AU170" s="181" t="s">
        <v>89</v>
      </c>
      <c r="AY170" s="18" t="s">
        <v>258</v>
      </c>
      <c r="BE170" s="182">
        <f t="shared" si="34"/>
        <v>0</v>
      </c>
      <c r="BF170" s="182">
        <f t="shared" si="35"/>
        <v>0</v>
      </c>
      <c r="BG170" s="182">
        <f t="shared" si="36"/>
        <v>0</v>
      </c>
      <c r="BH170" s="182">
        <f t="shared" si="37"/>
        <v>0</v>
      </c>
      <c r="BI170" s="182">
        <f t="shared" si="38"/>
        <v>0</v>
      </c>
      <c r="BJ170" s="18" t="s">
        <v>89</v>
      </c>
      <c r="BK170" s="183">
        <f t="shared" si="39"/>
        <v>0</v>
      </c>
      <c r="BL170" s="18" t="s">
        <v>351</v>
      </c>
      <c r="BM170" s="181" t="s">
        <v>745</v>
      </c>
    </row>
    <row r="171" spans="1:65" s="2" customFormat="1" ht="24" customHeight="1">
      <c r="A171" s="33"/>
      <c r="B171" s="169"/>
      <c r="C171" s="208" t="s">
        <v>469</v>
      </c>
      <c r="D171" s="208" t="s">
        <v>394</v>
      </c>
      <c r="E171" s="209" t="s">
        <v>2980</v>
      </c>
      <c r="F171" s="210" t="s">
        <v>2981</v>
      </c>
      <c r="G171" s="211" t="s">
        <v>435</v>
      </c>
      <c r="H171" s="212">
        <v>1</v>
      </c>
      <c r="I171" s="213"/>
      <c r="J171" s="212">
        <f t="shared" si="30"/>
        <v>0</v>
      </c>
      <c r="K171" s="214"/>
      <c r="L171" s="215"/>
      <c r="M171" s="216" t="s">
        <v>1</v>
      </c>
      <c r="N171" s="217" t="s">
        <v>40</v>
      </c>
      <c r="O171" s="59"/>
      <c r="P171" s="179">
        <f t="shared" si="31"/>
        <v>0</v>
      </c>
      <c r="Q171" s="179">
        <v>2.1999999999999999E-2</v>
      </c>
      <c r="R171" s="179">
        <f t="shared" si="32"/>
        <v>2.1999999999999999E-2</v>
      </c>
      <c r="S171" s="179">
        <v>0</v>
      </c>
      <c r="T171" s="180">
        <f t="shared" si="3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1" t="s">
        <v>445</v>
      </c>
      <c r="AT171" s="181" t="s">
        <v>394</v>
      </c>
      <c r="AU171" s="181" t="s">
        <v>89</v>
      </c>
      <c r="AY171" s="18" t="s">
        <v>258</v>
      </c>
      <c r="BE171" s="182">
        <f t="shared" si="34"/>
        <v>0</v>
      </c>
      <c r="BF171" s="182">
        <f t="shared" si="35"/>
        <v>0</v>
      </c>
      <c r="BG171" s="182">
        <f t="shared" si="36"/>
        <v>0</v>
      </c>
      <c r="BH171" s="182">
        <f t="shared" si="37"/>
        <v>0</v>
      </c>
      <c r="BI171" s="182">
        <f t="shared" si="38"/>
        <v>0</v>
      </c>
      <c r="BJ171" s="18" t="s">
        <v>89</v>
      </c>
      <c r="BK171" s="183">
        <f t="shared" si="39"/>
        <v>0</v>
      </c>
      <c r="BL171" s="18" t="s">
        <v>351</v>
      </c>
      <c r="BM171" s="181" t="s">
        <v>753</v>
      </c>
    </row>
    <row r="172" spans="1:65" s="2" customFormat="1" ht="24" customHeight="1">
      <c r="A172" s="33"/>
      <c r="B172" s="169"/>
      <c r="C172" s="208" t="s">
        <v>473</v>
      </c>
      <c r="D172" s="208" t="s">
        <v>394</v>
      </c>
      <c r="E172" s="209" t="s">
        <v>2982</v>
      </c>
      <c r="F172" s="210" t="s">
        <v>2983</v>
      </c>
      <c r="G172" s="211" t="s">
        <v>435</v>
      </c>
      <c r="H172" s="212">
        <v>1</v>
      </c>
      <c r="I172" s="213"/>
      <c r="J172" s="212">
        <f t="shared" si="30"/>
        <v>0</v>
      </c>
      <c r="K172" s="214"/>
      <c r="L172" s="215"/>
      <c r="M172" s="216" t="s">
        <v>1</v>
      </c>
      <c r="N172" s="217" t="s">
        <v>40</v>
      </c>
      <c r="O172" s="59"/>
      <c r="P172" s="179">
        <f t="shared" si="31"/>
        <v>0</v>
      </c>
      <c r="Q172" s="179">
        <v>2.5000000000000001E-2</v>
      </c>
      <c r="R172" s="179">
        <f t="shared" si="32"/>
        <v>2.5000000000000001E-2</v>
      </c>
      <c r="S172" s="179">
        <v>0</v>
      </c>
      <c r="T172" s="180">
        <f t="shared" si="3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445</v>
      </c>
      <c r="AT172" s="181" t="s">
        <v>394</v>
      </c>
      <c r="AU172" s="181" t="s">
        <v>89</v>
      </c>
      <c r="AY172" s="18" t="s">
        <v>258</v>
      </c>
      <c r="BE172" s="182">
        <f t="shared" si="34"/>
        <v>0</v>
      </c>
      <c r="BF172" s="182">
        <f t="shared" si="35"/>
        <v>0</v>
      </c>
      <c r="BG172" s="182">
        <f t="shared" si="36"/>
        <v>0</v>
      </c>
      <c r="BH172" s="182">
        <f t="shared" si="37"/>
        <v>0</v>
      </c>
      <c r="BI172" s="182">
        <f t="shared" si="38"/>
        <v>0</v>
      </c>
      <c r="BJ172" s="18" t="s">
        <v>89</v>
      </c>
      <c r="BK172" s="183">
        <f t="shared" si="39"/>
        <v>0</v>
      </c>
      <c r="BL172" s="18" t="s">
        <v>351</v>
      </c>
      <c r="BM172" s="181" t="s">
        <v>772</v>
      </c>
    </row>
    <row r="173" spans="1:65" s="2" customFormat="1" ht="24" customHeight="1">
      <c r="A173" s="33"/>
      <c r="B173" s="169"/>
      <c r="C173" s="208" t="s">
        <v>478</v>
      </c>
      <c r="D173" s="208" t="s">
        <v>394</v>
      </c>
      <c r="E173" s="209" t="s">
        <v>2984</v>
      </c>
      <c r="F173" s="210" t="s">
        <v>2985</v>
      </c>
      <c r="G173" s="211" t="s">
        <v>435</v>
      </c>
      <c r="H173" s="212">
        <v>2</v>
      </c>
      <c r="I173" s="213"/>
      <c r="J173" s="212">
        <f t="shared" si="30"/>
        <v>0</v>
      </c>
      <c r="K173" s="214"/>
      <c r="L173" s="215"/>
      <c r="M173" s="216" t="s">
        <v>1</v>
      </c>
      <c r="N173" s="217" t="s">
        <v>40</v>
      </c>
      <c r="O173" s="59"/>
      <c r="P173" s="179">
        <f t="shared" si="31"/>
        <v>0</v>
      </c>
      <c r="Q173" s="179">
        <v>2.7E-2</v>
      </c>
      <c r="R173" s="179">
        <f t="shared" si="32"/>
        <v>5.3999999999999999E-2</v>
      </c>
      <c r="S173" s="179">
        <v>0</v>
      </c>
      <c r="T173" s="180">
        <f t="shared" si="3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1" t="s">
        <v>445</v>
      </c>
      <c r="AT173" s="181" t="s">
        <v>394</v>
      </c>
      <c r="AU173" s="181" t="s">
        <v>89</v>
      </c>
      <c r="AY173" s="18" t="s">
        <v>258</v>
      </c>
      <c r="BE173" s="182">
        <f t="shared" si="34"/>
        <v>0</v>
      </c>
      <c r="BF173" s="182">
        <f t="shared" si="35"/>
        <v>0</v>
      </c>
      <c r="BG173" s="182">
        <f t="shared" si="36"/>
        <v>0</v>
      </c>
      <c r="BH173" s="182">
        <f t="shared" si="37"/>
        <v>0</v>
      </c>
      <c r="BI173" s="182">
        <f t="shared" si="38"/>
        <v>0</v>
      </c>
      <c r="BJ173" s="18" t="s">
        <v>89</v>
      </c>
      <c r="BK173" s="183">
        <f t="shared" si="39"/>
        <v>0</v>
      </c>
      <c r="BL173" s="18" t="s">
        <v>351</v>
      </c>
      <c r="BM173" s="181" t="s">
        <v>898</v>
      </c>
    </row>
    <row r="174" spans="1:65" s="2" customFormat="1" ht="24" customHeight="1">
      <c r="A174" s="33"/>
      <c r="B174" s="169"/>
      <c r="C174" s="208" t="s">
        <v>484</v>
      </c>
      <c r="D174" s="208" t="s">
        <v>394</v>
      </c>
      <c r="E174" s="209" t="s">
        <v>2986</v>
      </c>
      <c r="F174" s="210" t="s">
        <v>2987</v>
      </c>
      <c r="G174" s="211" t="s">
        <v>435</v>
      </c>
      <c r="H174" s="212">
        <v>1</v>
      </c>
      <c r="I174" s="213"/>
      <c r="J174" s="212">
        <f t="shared" si="30"/>
        <v>0</v>
      </c>
      <c r="K174" s="214"/>
      <c r="L174" s="215"/>
      <c r="M174" s="216" t="s">
        <v>1</v>
      </c>
      <c r="N174" s="217" t="s">
        <v>40</v>
      </c>
      <c r="O174" s="59"/>
      <c r="P174" s="179">
        <f t="shared" si="31"/>
        <v>0</v>
      </c>
      <c r="Q174" s="179">
        <v>0.03</v>
      </c>
      <c r="R174" s="179">
        <f t="shared" si="32"/>
        <v>0.03</v>
      </c>
      <c r="S174" s="179">
        <v>0</v>
      </c>
      <c r="T174" s="180">
        <f t="shared" si="3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1" t="s">
        <v>445</v>
      </c>
      <c r="AT174" s="181" t="s">
        <v>394</v>
      </c>
      <c r="AU174" s="181" t="s">
        <v>89</v>
      </c>
      <c r="AY174" s="18" t="s">
        <v>258</v>
      </c>
      <c r="BE174" s="182">
        <f t="shared" si="34"/>
        <v>0</v>
      </c>
      <c r="BF174" s="182">
        <f t="shared" si="35"/>
        <v>0</v>
      </c>
      <c r="BG174" s="182">
        <f t="shared" si="36"/>
        <v>0</v>
      </c>
      <c r="BH174" s="182">
        <f t="shared" si="37"/>
        <v>0</v>
      </c>
      <c r="BI174" s="182">
        <f t="shared" si="38"/>
        <v>0</v>
      </c>
      <c r="BJ174" s="18" t="s">
        <v>89</v>
      </c>
      <c r="BK174" s="183">
        <f t="shared" si="39"/>
        <v>0</v>
      </c>
      <c r="BL174" s="18" t="s">
        <v>351</v>
      </c>
      <c r="BM174" s="181" t="s">
        <v>910</v>
      </c>
    </row>
    <row r="175" spans="1:65" s="2" customFormat="1" ht="24" customHeight="1">
      <c r="A175" s="33"/>
      <c r="B175" s="169"/>
      <c r="C175" s="208" t="s">
        <v>490</v>
      </c>
      <c r="D175" s="208" t="s">
        <v>394</v>
      </c>
      <c r="E175" s="209" t="s">
        <v>2988</v>
      </c>
      <c r="F175" s="210" t="s">
        <v>2989</v>
      </c>
      <c r="G175" s="211" t="s">
        <v>435</v>
      </c>
      <c r="H175" s="212">
        <v>2</v>
      </c>
      <c r="I175" s="213"/>
      <c r="J175" s="212">
        <f t="shared" si="30"/>
        <v>0</v>
      </c>
      <c r="K175" s="214"/>
      <c r="L175" s="215"/>
      <c r="M175" s="216" t="s">
        <v>1</v>
      </c>
      <c r="N175" s="217" t="s">
        <v>40</v>
      </c>
      <c r="O175" s="59"/>
      <c r="P175" s="179">
        <f t="shared" si="31"/>
        <v>0</v>
      </c>
      <c r="Q175" s="179">
        <v>3.5000000000000003E-2</v>
      </c>
      <c r="R175" s="179">
        <f t="shared" si="32"/>
        <v>7.0000000000000007E-2</v>
      </c>
      <c r="S175" s="179">
        <v>0</v>
      </c>
      <c r="T175" s="180">
        <f t="shared" si="3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445</v>
      </c>
      <c r="AT175" s="181" t="s">
        <v>394</v>
      </c>
      <c r="AU175" s="181" t="s">
        <v>89</v>
      </c>
      <c r="AY175" s="18" t="s">
        <v>258</v>
      </c>
      <c r="BE175" s="182">
        <f t="shared" si="34"/>
        <v>0</v>
      </c>
      <c r="BF175" s="182">
        <f t="shared" si="35"/>
        <v>0</v>
      </c>
      <c r="BG175" s="182">
        <f t="shared" si="36"/>
        <v>0</v>
      </c>
      <c r="BH175" s="182">
        <f t="shared" si="37"/>
        <v>0</v>
      </c>
      <c r="BI175" s="182">
        <f t="shared" si="38"/>
        <v>0</v>
      </c>
      <c r="BJ175" s="18" t="s">
        <v>89</v>
      </c>
      <c r="BK175" s="183">
        <f t="shared" si="39"/>
        <v>0</v>
      </c>
      <c r="BL175" s="18" t="s">
        <v>351</v>
      </c>
      <c r="BM175" s="181" t="s">
        <v>918</v>
      </c>
    </row>
    <row r="176" spans="1:65" s="2" customFormat="1" ht="24" customHeight="1">
      <c r="A176" s="33"/>
      <c r="B176" s="169"/>
      <c r="C176" s="208" t="s">
        <v>497</v>
      </c>
      <c r="D176" s="208" t="s">
        <v>394</v>
      </c>
      <c r="E176" s="209" t="s">
        <v>2990</v>
      </c>
      <c r="F176" s="210" t="s">
        <v>2991</v>
      </c>
      <c r="G176" s="211" t="s">
        <v>435</v>
      </c>
      <c r="H176" s="212">
        <v>4</v>
      </c>
      <c r="I176" s="213"/>
      <c r="J176" s="212">
        <f t="shared" si="30"/>
        <v>0</v>
      </c>
      <c r="K176" s="214"/>
      <c r="L176" s="215"/>
      <c r="M176" s="216" t="s">
        <v>1</v>
      </c>
      <c r="N176" s="217" t="s">
        <v>40</v>
      </c>
      <c r="O176" s="59"/>
      <c r="P176" s="179">
        <f t="shared" si="31"/>
        <v>0</v>
      </c>
      <c r="Q176" s="179">
        <v>4.2000000000000003E-2</v>
      </c>
      <c r="R176" s="179">
        <f t="shared" si="32"/>
        <v>0.16800000000000001</v>
      </c>
      <c r="S176" s="179">
        <v>0</v>
      </c>
      <c r="T176" s="180">
        <f t="shared" si="3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1" t="s">
        <v>445</v>
      </c>
      <c r="AT176" s="181" t="s">
        <v>394</v>
      </c>
      <c r="AU176" s="181" t="s">
        <v>89</v>
      </c>
      <c r="AY176" s="18" t="s">
        <v>258</v>
      </c>
      <c r="BE176" s="182">
        <f t="shared" si="34"/>
        <v>0</v>
      </c>
      <c r="BF176" s="182">
        <f t="shared" si="35"/>
        <v>0</v>
      </c>
      <c r="BG176" s="182">
        <f t="shared" si="36"/>
        <v>0</v>
      </c>
      <c r="BH176" s="182">
        <f t="shared" si="37"/>
        <v>0</v>
      </c>
      <c r="BI176" s="182">
        <f t="shared" si="38"/>
        <v>0</v>
      </c>
      <c r="BJ176" s="18" t="s">
        <v>89</v>
      </c>
      <c r="BK176" s="183">
        <f t="shared" si="39"/>
        <v>0</v>
      </c>
      <c r="BL176" s="18" t="s">
        <v>351</v>
      </c>
      <c r="BM176" s="181" t="s">
        <v>928</v>
      </c>
    </row>
    <row r="177" spans="1:65" s="2" customFormat="1" ht="24" customHeight="1">
      <c r="A177" s="33"/>
      <c r="B177" s="169"/>
      <c r="C177" s="208" t="s">
        <v>503</v>
      </c>
      <c r="D177" s="208" t="s">
        <v>394</v>
      </c>
      <c r="E177" s="209" t="s">
        <v>2992</v>
      </c>
      <c r="F177" s="210" t="s">
        <v>2993</v>
      </c>
      <c r="G177" s="211" t="s">
        <v>435</v>
      </c>
      <c r="H177" s="212">
        <v>3</v>
      </c>
      <c r="I177" s="213"/>
      <c r="J177" s="212">
        <f t="shared" si="30"/>
        <v>0</v>
      </c>
      <c r="K177" s="214"/>
      <c r="L177" s="215"/>
      <c r="M177" s="216" t="s">
        <v>1</v>
      </c>
      <c r="N177" s="217" t="s">
        <v>40</v>
      </c>
      <c r="O177" s="59"/>
      <c r="P177" s="179">
        <f t="shared" si="31"/>
        <v>0</v>
      </c>
      <c r="Q177" s="179">
        <v>4.3999999999999997E-2</v>
      </c>
      <c r="R177" s="179">
        <f t="shared" si="32"/>
        <v>0.13200000000000001</v>
      </c>
      <c r="S177" s="179">
        <v>0</v>
      </c>
      <c r="T177" s="180">
        <f t="shared" si="3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1" t="s">
        <v>445</v>
      </c>
      <c r="AT177" s="181" t="s">
        <v>394</v>
      </c>
      <c r="AU177" s="181" t="s">
        <v>89</v>
      </c>
      <c r="AY177" s="18" t="s">
        <v>258</v>
      </c>
      <c r="BE177" s="182">
        <f t="shared" si="34"/>
        <v>0</v>
      </c>
      <c r="BF177" s="182">
        <f t="shared" si="35"/>
        <v>0</v>
      </c>
      <c r="BG177" s="182">
        <f t="shared" si="36"/>
        <v>0</v>
      </c>
      <c r="BH177" s="182">
        <f t="shared" si="37"/>
        <v>0</v>
      </c>
      <c r="BI177" s="182">
        <f t="shared" si="38"/>
        <v>0</v>
      </c>
      <c r="BJ177" s="18" t="s">
        <v>89</v>
      </c>
      <c r="BK177" s="183">
        <f t="shared" si="39"/>
        <v>0</v>
      </c>
      <c r="BL177" s="18" t="s">
        <v>351</v>
      </c>
      <c r="BM177" s="181" t="s">
        <v>943</v>
      </c>
    </row>
    <row r="178" spans="1:65" s="2" customFormat="1" ht="16.5" customHeight="1">
      <c r="A178" s="33"/>
      <c r="B178" s="169"/>
      <c r="C178" s="208" t="s">
        <v>509</v>
      </c>
      <c r="D178" s="208" t="s">
        <v>394</v>
      </c>
      <c r="E178" s="209" t="s">
        <v>2994</v>
      </c>
      <c r="F178" s="210" t="s">
        <v>2995</v>
      </c>
      <c r="G178" s="211" t="s">
        <v>2996</v>
      </c>
      <c r="H178" s="212">
        <v>15</v>
      </c>
      <c r="I178" s="213"/>
      <c r="J178" s="212">
        <f t="shared" si="30"/>
        <v>0</v>
      </c>
      <c r="K178" s="214"/>
      <c r="L178" s="215"/>
      <c r="M178" s="216" t="s">
        <v>1</v>
      </c>
      <c r="N178" s="217" t="s">
        <v>40</v>
      </c>
      <c r="O178" s="59"/>
      <c r="P178" s="179">
        <f t="shared" si="31"/>
        <v>0</v>
      </c>
      <c r="Q178" s="179">
        <v>2.0000000000000001E-4</v>
      </c>
      <c r="R178" s="179">
        <f t="shared" si="32"/>
        <v>3.0000000000000001E-3</v>
      </c>
      <c r="S178" s="179">
        <v>0</v>
      </c>
      <c r="T178" s="180">
        <f t="shared" si="3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445</v>
      </c>
      <c r="AT178" s="181" t="s">
        <v>394</v>
      </c>
      <c r="AU178" s="181" t="s">
        <v>89</v>
      </c>
      <c r="AY178" s="18" t="s">
        <v>258</v>
      </c>
      <c r="BE178" s="182">
        <f t="shared" si="34"/>
        <v>0</v>
      </c>
      <c r="BF178" s="182">
        <f t="shared" si="35"/>
        <v>0</v>
      </c>
      <c r="BG178" s="182">
        <f t="shared" si="36"/>
        <v>0</v>
      </c>
      <c r="BH178" s="182">
        <f t="shared" si="37"/>
        <v>0</v>
      </c>
      <c r="BI178" s="182">
        <f t="shared" si="38"/>
        <v>0</v>
      </c>
      <c r="BJ178" s="18" t="s">
        <v>89</v>
      </c>
      <c r="BK178" s="183">
        <f t="shared" si="39"/>
        <v>0</v>
      </c>
      <c r="BL178" s="18" t="s">
        <v>351</v>
      </c>
      <c r="BM178" s="181" t="s">
        <v>961</v>
      </c>
    </row>
    <row r="179" spans="1:65" s="2" customFormat="1" ht="24" customHeight="1">
      <c r="A179" s="33"/>
      <c r="B179" s="169"/>
      <c r="C179" s="208" t="s">
        <v>525</v>
      </c>
      <c r="D179" s="208" t="s">
        <v>394</v>
      </c>
      <c r="E179" s="209" t="s">
        <v>2997</v>
      </c>
      <c r="F179" s="210" t="s">
        <v>2998</v>
      </c>
      <c r="G179" s="211" t="s">
        <v>2996</v>
      </c>
      <c r="H179" s="212">
        <v>15</v>
      </c>
      <c r="I179" s="213"/>
      <c r="J179" s="212">
        <f t="shared" si="30"/>
        <v>0</v>
      </c>
      <c r="K179" s="214"/>
      <c r="L179" s="215"/>
      <c r="M179" s="216" t="s">
        <v>1</v>
      </c>
      <c r="N179" s="217" t="s">
        <v>40</v>
      </c>
      <c r="O179" s="59"/>
      <c r="P179" s="179">
        <f t="shared" si="31"/>
        <v>0</v>
      </c>
      <c r="Q179" s="179">
        <v>2.0000000000000001E-4</v>
      </c>
      <c r="R179" s="179">
        <f t="shared" si="32"/>
        <v>3.0000000000000001E-3</v>
      </c>
      <c r="S179" s="179">
        <v>0</v>
      </c>
      <c r="T179" s="180">
        <f t="shared" si="3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1" t="s">
        <v>445</v>
      </c>
      <c r="AT179" s="181" t="s">
        <v>394</v>
      </c>
      <c r="AU179" s="181" t="s">
        <v>89</v>
      </c>
      <c r="AY179" s="18" t="s">
        <v>258</v>
      </c>
      <c r="BE179" s="182">
        <f t="shared" si="34"/>
        <v>0</v>
      </c>
      <c r="BF179" s="182">
        <f t="shared" si="35"/>
        <v>0</v>
      </c>
      <c r="BG179" s="182">
        <f t="shared" si="36"/>
        <v>0</v>
      </c>
      <c r="BH179" s="182">
        <f t="shared" si="37"/>
        <v>0</v>
      </c>
      <c r="BI179" s="182">
        <f t="shared" si="38"/>
        <v>0</v>
      </c>
      <c r="BJ179" s="18" t="s">
        <v>89</v>
      </c>
      <c r="BK179" s="183">
        <f t="shared" si="39"/>
        <v>0</v>
      </c>
      <c r="BL179" s="18" t="s">
        <v>351</v>
      </c>
      <c r="BM179" s="181" t="s">
        <v>972</v>
      </c>
    </row>
    <row r="180" spans="1:65" s="2" customFormat="1" ht="24" customHeight="1">
      <c r="A180" s="33"/>
      <c r="B180" s="169"/>
      <c r="C180" s="170" t="s">
        <v>544</v>
      </c>
      <c r="D180" s="170" t="s">
        <v>260</v>
      </c>
      <c r="E180" s="171" t="s">
        <v>2999</v>
      </c>
      <c r="F180" s="172" t="s">
        <v>3000</v>
      </c>
      <c r="G180" s="173" t="s">
        <v>2977</v>
      </c>
      <c r="H180" s="174">
        <v>1</v>
      </c>
      <c r="I180" s="175"/>
      <c r="J180" s="174">
        <f t="shared" si="30"/>
        <v>0</v>
      </c>
      <c r="K180" s="176"/>
      <c r="L180" s="34"/>
      <c r="M180" s="177" t="s">
        <v>1</v>
      </c>
      <c r="N180" s="178" t="s">
        <v>40</v>
      </c>
      <c r="O180" s="59"/>
      <c r="P180" s="179">
        <f t="shared" si="31"/>
        <v>0</v>
      </c>
      <c r="Q180" s="179">
        <v>2E-3</v>
      </c>
      <c r="R180" s="179">
        <f t="shared" si="32"/>
        <v>2E-3</v>
      </c>
      <c r="S180" s="179">
        <v>0</v>
      </c>
      <c r="T180" s="180">
        <f t="shared" si="3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351</v>
      </c>
      <c r="AT180" s="181" t="s">
        <v>260</v>
      </c>
      <c r="AU180" s="181" t="s">
        <v>89</v>
      </c>
      <c r="AY180" s="18" t="s">
        <v>258</v>
      </c>
      <c r="BE180" s="182">
        <f t="shared" si="34"/>
        <v>0</v>
      </c>
      <c r="BF180" s="182">
        <f t="shared" si="35"/>
        <v>0</v>
      </c>
      <c r="BG180" s="182">
        <f t="shared" si="36"/>
        <v>0</v>
      </c>
      <c r="BH180" s="182">
        <f t="shared" si="37"/>
        <v>0</v>
      </c>
      <c r="BI180" s="182">
        <f t="shared" si="38"/>
        <v>0</v>
      </c>
      <c r="BJ180" s="18" t="s">
        <v>89</v>
      </c>
      <c r="BK180" s="183">
        <f t="shared" si="39"/>
        <v>0</v>
      </c>
      <c r="BL180" s="18" t="s">
        <v>351</v>
      </c>
      <c r="BM180" s="181" t="s">
        <v>984</v>
      </c>
    </row>
    <row r="181" spans="1:65" s="2" customFormat="1" ht="24" customHeight="1">
      <c r="A181" s="33"/>
      <c r="B181" s="169"/>
      <c r="C181" s="208" t="s">
        <v>550</v>
      </c>
      <c r="D181" s="208" t="s">
        <v>394</v>
      </c>
      <c r="E181" s="209" t="s">
        <v>3001</v>
      </c>
      <c r="F181" s="210" t="s">
        <v>3002</v>
      </c>
      <c r="G181" s="211" t="s">
        <v>435</v>
      </c>
      <c r="H181" s="212">
        <v>1</v>
      </c>
      <c r="I181" s="213"/>
      <c r="J181" s="212">
        <f t="shared" si="30"/>
        <v>0</v>
      </c>
      <c r="K181" s="214"/>
      <c r="L181" s="215"/>
      <c r="M181" s="216" t="s">
        <v>1</v>
      </c>
      <c r="N181" s="217" t="s">
        <v>40</v>
      </c>
      <c r="O181" s="59"/>
      <c r="P181" s="179">
        <f t="shared" si="31"/>
        <v>0</v>
      </c>
      <c r="Q181" s="179">
        <v>4.2000000000000003E-2</v>
      </c>
      <c r="R181" s="179">
        <f t="shared" si="32"/>
        <v>4.2000000000000003E-2</v>
      </c>
      <c r="S181" s="179">
        <v>0</v>
      </c>
      <c r="T181" s="180">
        <f t="shared" si="3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1" t="s">
        <v>445</v>
      </c>
      <c r="AT181" s="181" t="s">
        <v>394</v>
      </c>
      <c r="AU181" s="181" t="s">
        <v>89</v>
      </c>
      <c r="AY181" s="18" t="s">
        <v>258</v>
      </c>
      <c r="BE181" s="182">
        <f t="shared" si="34"/>
        <v>0</v>
      </c>
      <c r="BF181" s="182">
        <f t="shared" si="35"/>
        <v>0</v>
      </c>
      <c r="BG181" s="182">
        <f t="shared" si="36"/>
        <v>0</v>
      </c>
      <c r="BH181" s="182">
        <f t="shared" si="37"/>
        <v>0</v>
      </c>
      <c r="BI181" s="182">
        <f t="shared" si="38"/>
        <v>0</v>
      </c>
      <c r="BJ181" s="18" t="s">
        <v>89</v>
      </c>
      <c r="BK181" s="183">
        <f t="shared" si="39"/>
        <v>0</v>
      </c>
      <c r="BL181" s="18" t="s">
        <v>351</v>
      </c>
      <c r="BM181" s="181" t="s">
        <v>992</v>
      </c>
    </row>
    <row r="182" spans="1:65" s="2" customFormat="1" ht="16.5" customHeight="1">
      <c r="A182" s="33"/>
      <c r="B182" s="169"/>
      <c r="C182" s="208" t="s">
        <v>557</v>
      </c>
      <c r="D182" s="208" t="s">
        <v>394</v>
      </c>
      <c r="E182" s="209" t="s">
        <v>2994</v>
      </c>
      <c r="F182" s="210" t="s">
        <v>2995</v>
      </c>
      <c r="G182" s="211" t="s">
        <v>2996</v>
      </c>
      <c r="H182" s="212">
        <v>1</v>
      </c>
      <c r="I182" s="213"/>
      <c r="J182" s="212">
        <f t="shared" si="30"/>
        <v>0</v>
      </c>
      <c r="K182" s="214"/>
      <c r="L182" s="215"/>
      <c r="M182" s="216" t="s">
        <v>1</v>
      </c>
      <c r="N182" s="217" t="s">
        <v>40</v>
      </c>
      <c r="O182" s="59"/>
      <c r="P182" s="179">
        <f t="shared" si="31"/>
        <v>0</v>
      </c>
      <c r="Q182" s="179">
        <v>0</v>
      </c>
      <c r="R182" s="179">
        <f t="shared" si="32"/>
        <v>0</v>
      </c>
      <c r="S182" s="179">
        <v>0</v>
      </c>
      <c r="T182" s="180">
        <f t="shared" si="3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1" t="s">
        <v>445</v>
      </c>
      <c r="AT182" s="181" t="s">
        <v>394</v>
      </c>
      <c r="AU182" s="181" t="s">
        <v>89</v>
      </c>
      <c r="AY182" s="18" t="s">
        <v>258</v>
      </c>
      <c r="BE182" s="182">
        <f t="shared" si="34"/>
        <v>0</v>
      </c>
      <c r="BF182" s="182">
        <f t="shared" si="35"/>
        <v>0</v>
      </c>
      <c r="BG182" s="182">
        <f t="shared" si="36"/>
        <v>0</v>
      </c>
      <c r="BH182" s="182">
        <f t="shared" si="37"/>
        <v>0</v>
      </c>
      <c r="BI182" s="182">
        <f t="shared" si="38"/>
        <v>0</v>
      </c>
      <c r="BJ182" s="18" t="s">
        <v>89</v>
      </c>
      <c r="BK182" s="183">
        <f t="shared" si="39"/>
        <v>0</v>
      </c>
      <c r="BL182" s="18" t="s">
        <v>351</v>
      </c>
      <c r="BM182" s="181" t="s">
        <v>1000</v>
      </c>
    </row>
    <row r="183" spans="1:65" s="2" customFormat="1" ht="24" customHeight="1">
      <c r="A183" s="33"/>
      <c r="B183" s="169"/>
      <c r="C183" s="208" t="s">
        <v>563</v>
      </c>
      <c r="D183" s="208" t="s">
        <v>394</v>
      </c>
      <c r="E183" s="209" t="s">
        <v>2997</v>
      </c>
      <c r="F183" s="210" t="s">
        <v>2998</v>
      </c>
      <c r="G183" s="211" t="s">
        <v>2996</v>
      </c>
      <c r="H183" s="212">
        <v>1</v>
      </c>
      <c r="I183" s="213"/>
      <c r="J183" s="212">
        <f t="shared" si="30"/>
        <v>0</v>
      </c>
      <c r="K183" s="214"/>
      <c r="L183" s="215"/>
      <c r="M183" s="216" t="s">
        <v>1</v>
      </c>
      <c r="N183" s="217" t="s">
        <v>40</v>
      </c>
      <c r="O183" s="59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445</v>
      </c>
      <c r="AT183" s="181" t="s">
        <v>394</v>
      </c>
      <c r="AU183" s="181" t="s">
        <v>89</v>
      </c>
      <c r="AY183" s="18" t="s">
        <v>258</v>
      </c>
      <c r="BE183" s="182">
        <f t="shared" si="34"/>
        <v>0</v>
      </c>
      <c r="BF183" s="182">
        <f t="shared" si="35"/>
        <v>0</v>
      </c>
      <c r="BG183" s="182">
        <f t="shared" si="36"/>
        <v>0</v>
      </c>
      <c r="BH183" s="182">
        <f t="shared" si="37"/>
        <v>0</v>
      </c>
      <c r="BI183" s="182">
        <f t="shared" si="38"/>
        <v>0</v>
      </c>
      <c r="BJ183" s="18" t="s">
        <v>89</v>
      </c>
      <c r="BK183" s="183">
        <f t="shared" si="39"/>
        <v>0</v>
      </c>
      <c r="BL183" s="18" t="s">
        <v>351</v>
      </c>
      <c r="BM183" s="181" t="s">
        <v>1010</v>
      </c>
    </row>
    <row r="184" spans="1:65" s="2" customFormat="1" ht="24" customHeight="1">
      <c r="A184" s="33"/>
      <c r="B184" s="169"/>
      <c r="C184" s="170" t="s">
        <v>567</v>
      </c>
      <c r="D184" s="170" t="s">
        <v>260</v>
      </c>
      <c r="E184" s="171" t="s">
        <v>3003</v>
      </c>
      <c r="F184" s="172" t="s">
        <v>3004</v>
      </c>
      <c r="G184" s="173" t="s">
        <v>263</v>
      </c>
      <c r="H184" s="174">
        <v>485.28</v>
      </c>
      <c r="I184" s="175"/>
      <c r="J184" s="174">
        <f t="shared" si="30"/>
        <v>0</v>
      </c>
      <c r="K184" s="176"/>
      <c r="L184" s="34"/>
      <c r="M184" s="177" t="s">
        <v>1</v>
      </c>
      <c r="N184" s="178" t="s">
        <v>40</v>
      </c>
      <c r="O184" s="59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351</v>
      </c>
      <c r="AT184" s="181" t="s">
        <v>260</v>
      </c>
      <c r="AU184" s="181" t="s">
        <v>89</v>
      </c>
      <c r="AY184" s="18" t="s">
        <v>258</v>
      </c>
      <c r="BE184" s="182">
        <f t="shared" si="34"/>
        <v>0</v>
      </c>
      <c r="BF184" s="182">
        <f t="shared" si="35"/>
        <v>0</v>
      </c>
      <c r="BG184" s="182">
        <f t="shared" si="36"/>
        <v>0</v>
      </c>
      <c r="BH184" s="182">
        <f t="shared" si="37"/>
        <v>0</v>
      </c>
      <c r="BI184" s="182">
        <f t="shared" si="38"/>
        <v>0</v>
      </c>
      <c r="BJ184" s="18" t="s">
        <v>89</v>
      </c>
      <c r="BK184" s="183">
        <f t="shared" si="39"/>
        <v>0</v>
      </c>
      <c r="BL184" s="18" t="s">
        <v>351</v>
      </c>
      <c r="BM184" s="181" t="s">
        <v>1020</v>
      </c>
    </row>
    <row r="185" spans="1:65" s="2" customFormat="1" ht="24" customHeight="1">
      <c r="A185" s="33"/>
      <c r="B185" s="169"/>
      <c r="C185" s="170" t="s">
        <v>573</v>
      </c>
      <c r="D185" s="170" t="s">
        <v>260</v>
      </c>
      <c r="E185" s="171" t="s">
        <v>3005</v>
      </c>
      <c r="F185" s="172" t="s">
        <v>3006</v>
      </c>
      <c r="G185" s="173" t="s">
        <v>263</v>
      </c>
      <c r="H185" s="174">
        <v>485.28</v>
      </c>
      <c r="I185" s="175"/>
      <c r="J185" s="174">
        <f t="shared" si="30"/>
        <v>0</v>
      </c>
      <c r="K185" s="176"/>
      <c r="L185" s="34"/>
      <c r="M185" s="177" t="s">
        <v>1</v>
      </c>
      <c r="N185" s="178" t="s">
        <v>40</v>
      </c>
      <c r="O185" s="59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1" t="s">
        <v>351</v>
      </c>
      <c r="AT185" s="181" t="s">
        <v>260</v>
      </c>
      <c r="AU185" s="181" t="s">
        <v>89</v>
      </c>
      <c r="AY185" s="18" t="s">
        <v>258</v>
      </c>
      <c r="BE185" s="182">
        <f t="shared" si="34"/>
        <v>0</v>
      </c>
      <c r="BF185" s="182">
        <f t="shared" si="35"/>
        <v>0</v>
      </c>
      <c r="BG185" s="182">
        <f t="shared" si="36"/>
        <v>0</v>
      </c>
      <c r="BH185" s="182">
        <f t="shared" si="37"/>
        <v>0</v>
      </c>
      <c r="BI185" s="182">
        <f t="shared" si="38"/>
        <v>0</v>
      </c>
      <c r="BJ185" s="18" t="s">
        <v>89</v>
      </c>
      <c r="BK185" s="183">
        <f t="shared" si="39"/>
        <v>0</v>
      </c>
      <c r="BL185" s="18" t="s">
        <v>351</v>
      </c>
      <c r="BM185" s="181" t="s">
        <v>1030</v>
      </c>
    </row>
    <row r="186" spans="1:65" s="2" customFormat="1" ht="24" customHeight="1">
      <c r="A186" s="33"/>
      <c r="B186" s="169"/>
      <c r="C186" s="170" t="s">
        <v>581</v>
      </c>
      <c r="D186" s="170" t="s">
        <v>260</v>
      </c>
      <c r="E186" s="171" t="s">
        <v>2903</v>
      </c>
      <c r="F186" s="172" t="s">
        <v>2904</v>
      </c>
      <c r="G186" s="173" t="s">
        <v>1511</v>
      </c>
      <c r="H186" s="175"/>
      <c r="I186" s="175"/>
      <c r="J186" s="174">
        <f t="shared" si="30"/>
        <v>0</v>
      </c>
      <c r="K186" s="176"/>
      <c r="L186" s="34"/>
      <c r="M186" s="177" t="s">
        <v>1</v>
      </c>
      <c r="N186" s="178" t="s">
        <v>40</v>
      </c>
      <c r="O186" s="59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351</v>
      </c>
      <c r="AT186" s="181" t="s">
        <v>260</v>
      </c>
      <c r="AU186" s="181" t="s">
        <v>89</v>
      </c>
      <c r="AY186" s="18" t="s">
        <v>258</v>
      </c>
      <c r="BE186" s="182">
        <f t="shared" si="34"/>
        <v>0</v>
      </c>
      <c r="BF186" s="182">
        <f t="shared" si="35"/>
        <v>0</v>
      </c>
      <c r="BG186" s="182">
        <f t="shared" si="36"/>
        <v>0</v>
      </c>
      <c r="BH186" s="182">
        <f t="shared" si="37"/>
        <v>0</v>
      </c>
      <c r="BI186" s="182">
        <f t="shared" si="38"/>
        <v>0</v>
      </c>
      <c r="BJ186" s="18" t="s">
        <v>89</v>
      </c>
      <c r="BK186" s="183">
        <f t="shared" si="39"/>
        <v>0</v>
      </c>
      <c r="BL186" s="18" t="s">
        <v>351</v>
      </c>
      <c r="BM186" s="181" t="s">
        <v>1038</v>
      </c>
    </row>
    <row r="187" spans="1:65" s="12" customFormat="1" ht="22.9" customHeight="1">
      <c r="B187" s="156"/>
      <c r="D187" s="157" t="s">
        <v>73</v>
      </c>
      <c r="E187" s="167" t="s">
        <v>2129</v>
      </c>
      <c r="F187" s="167" t="s">
        <v>2130</v>
      </c>
      <c r="I187" s="159"/>
      <c r="J187" s="168">
        <f>BK187</f>
        <v>0</v>
      </c>
      <c r="L187" s="156"/>
      <c r="M187" s="161"/>
      <c r="N187" s="162"/>
      <c r="O187" s="162"/>
      <c r="P187" s="163">
        <f>SUM(P188:P190)</f>
        <v>0</v>
      </c>
      <c r="Q187" s="162"/>
      <c r="R187" s="163">
        <f>SUM(R188:R190)</f>
        <v>5.5E-2</v>
      </c>
      <c r="S187" s="162"/>
      <c r="T187" s="164">
        <f>SUM(T188:T190)</f>
        <v>0</v>
      </c>
      <c r="AR187" s="157" t="s">
        <v>89</v>
      </c>
      <c r="AT187" s="165" t="s">
        <v>73</v>
      </c>
      <c r="AU187" s="165" t="s">
        <v>82</v>
      </c>
      <c r="AY187" s="157" t="s">
        <v>258</v>
      </c>
      <c r="BK187" s="166">
        <f>SUM(BK188:BK190)</f>
        <v>0</v>
      </c>
    </row>
    <row r="188" spans="1:65" s="2" customFormat="1" ht="24" customHeight="1">
      <c r="A188" s="33"/>
      <c r="B188" s="169"/>
      <c r="C188" s="170" t="s">
        <v>590</v>
      </c>
      <c r="D188" s="170" t="s">
        <v>260</v>
      </c>
      <c r="E188" s="171" t="s">
        <v>3007</v>
      </c>
      <c r="F188" s="172" t="s">
        <v>3008</v>
      </c>
      <c r="G188" s="173" t="s">
        <v>1023</v>
      </c>
      <c r="H188" s="174">
        <v>50</v>
      </c>
      <c r="I188" s="175"/>
      <c r="J188" s="174">
        <f>ROUND(I188*H188,3)</f>
        <v>0</v>
      </c>
      <c r="K188" s="176"/>
      <c r="L188" s="34"/>
      <c r="M188" s="177" t="s">
        <v>1</v>
      </c>
      <c r="N188" s="178" t="s">
        <v>40</v>
      </c>
      <c r="O188" s="59"/>
      <c r="P188" s="179">
        <f>O188*H188</f>
        <v>0</v>
      </c>
      <c r="Q188" s="179">
        <v>1E-4</v>
      </c>
      <c r="R188" s="179">
        <f>Q188*H188</f>
        <v>5.0000000000000001E-3</v>
      </c>
      <c r="S188" s="179">
        <v>0</v>
      </c>
      <c r="T188" s="18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1" t="s">
        <v>351</v>
      </c>
      <c r="AT188" s="181" t="s">
        <v>260</v>
      </c>
      <c r="AU188" s="181" t="s">
        <v>89</v>
      </c>
      <c r="AY188" s="18" t="s">
        <v>258</v>
      </c>
      <c r="BE188" s="182">
        <f>IF(N188="základná",J188,0)</f>
        <v>0</v>
      </c>
      <c r="BF188" s="182">
        <f>IF(N188="znížená",J188,0)</f>
        <v>0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8" t="s">
        <v>89</v>
      </c>
      <c r="BK188" s="183">
        <f>ROUND(I188*H188,3)</f>
        <v>0</v>
      </c>
      <c r="BL188" s="18" t="s">
        <v>351</v>
      </c>
      <c r="BM188" s="181" t="s">
        <v>1050</v>
      </c>
    </row>
    <row r="189" spans="1:65" s="2" customFormat="1" ht="16.5" customHeight="1">
      <c r="A189" s="33"/>
      <c r="B189" s="169"/>
      <c r="C189" s="208" t="s">
        <v>594</v>
      </c>
      <c r="D189" s="208" t="s">
        <v>394</v>
      </c>
      <c r="E189" s="209" t="s">
        <v>3009</v>
      </c>
      <c r="F189" s="210" t="s">
        <v>3010</v>
      </c>
      <c r="G189" s="211" t="s">
        <v>323</v>
      </c>
      <c r="H189" s="212">
        <v>0.05</v>
      </c>
      <c r="I189" s="213"/>
      <c r="J189" s="212">
        <f>ROUND(I189*H189,3)</f>
        <v>0</v>
      </c>
      <c r="K189" s="214"/>
      <c r="L189" s="215"/>
      <c r="M189" s="216" t="s">
        <v>1</v>
      </c>
      <c r="N189" s="217" t="s">
        <v>40</v>
      </c>
      <c r="O189" s="59"/>
      <c r="P189" s="179">
        <f>O189*H189</f>
        <v>0</v>
      </c>
      <c r="Q189" s="179">
        <v>1</v>
      </c>
      <c r="R189" s="179">
        <f>Q189*H189</f>
        <v>0.05</v>
      </c>
      <c r="S189" s="179">
        <v>0</v>
      </c>
      <c r="T189" s="18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445</v>
      </c>
      <c r="AT189" s="181" t="s">
        <v>394</v>
      </c>
      <c r="AU189" s="181" t="s">
        <v>89</v>
      </c>
      <c r="AY189" s="18" t="s">
        <v>258</v>
      </c>
      <c r="BE189" s="182">
        <f>IF(N189="základná",J189,0)</f>
        <v>0</v>
      </c>
      <c r="BF189" s="182">
        <f>IF(N189="znížená",J189,0)</f>
        <v>0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8" t="s">
        <v>89</v>
      </c>
      <c r="BK189" s="183">
        <f>ROUND(I189*H189,3)</f>
        <v>0</v>
      </c>
      <c r="BL189" s="18" t="s">
        <v>351</v>
      </c>
      <c r="BM189" s="181" t="s">
        <v>1060</v>
      </c>
    </row>
    <row r="190" spans="1:65" s="2" customFormat="1" ht="24" customHeight="1">
      <c r="A190" s="33"/>
      <c r="B190" s="169"/>
      <c r="C190" s="170" t="s">
        <v>599</v>
      </c>
      <c r="D190" s="170" t="s">
        <v>260</v>
      </c>
      <c r="E190" s="171" t="s">
        <v>2209</v>
      </c>
      <c r="F190" s="172" t="s">
        <v>2210</v>
      </c>
      <c r="G190" s="173" t="s">
        <v>1511</v>
      </c>
      <c r="H190" s="175"/>
      <c r="I190" s="175"/>
      <c r="J190" s="174">
        <f>ROUND(I190*H190,3)</f>
        <v>0</v>
      </c>
      <c r="K190" s="176"/>
      <c r="L190" s="34"/>
      <c r="M190" s="177" t="s">
        <v>1</v>
      </c>
      <c r="N190" s="178" t="s">
        <v>40</v>
      </c>
      <c r="O190" s="59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351</v>
      </c>
      <c r="AT190" s="181" t="s">
        <v>260</v>
      </c>
      <c r="AU190" s="181" t="s">
        <v>89</v>
      </c>
      <c r="AY190" s="18" t="s">
        <v>258</v>
      </c>
      <c r="BE190" s="182">
        <f>IF(N190="základná",J190,0)</f>
        <v>0</v>
      </c>
      <c r="BF190" s="182">
        <f>IF(N190="znížená",J190,0)</f>
        <v>0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8" t="s">
        <v>89</v>
      </c>
      <c r="BK190" s="183">
        <f>ROUND(I190*H190,3)</f>
        <v>0</v>
      </c>
      <c r="BL190" s="18" t="s">
        <v>351</v>
      </c>
      <c r="BM190" s="181" t="s">
        <v>1070</v>
      </c>
    </row>
    <row r="191" spans="1:65" s="12" customFormat="1" ht="22.9" customHeight="1">
      <c r="B191" s="156"/>
      <c r="D191" s="157" t="s">
        <v>73</v>
      </c>
      <c r="E191" s="167" t="s">
        <v>2470</v>
      </c>
      <c r="F191" s="167" t="s">
        <v>3011</v>
      </c>
      <c r="I191" s="159"/>
      <c r="J191" s="168">
        <f>BK191</f>
        <v>0</v>
      </c>
      <c r="L191" s="156"/>
      <c r="M191" s="161"/>
      <c r="N191" s="162"/>
      <c r="O191" s="162"/>
      <c r="P191" s="163">
        <f>SUM(P192:P193)</f>
        <v>0</v>
      </c>
      <c r="Q191" s="162"/>
      <c r="R191" s="163">
        <f>SUM(R192:R193)</f>
        <v>1.9000000000000003E-2</v>
      </c>
      <c r="S191" s="162"/>
      <c r="T191" s="164">
        <f>SUM(T192:T193)</f>
        <v>0</v>
      </c>
      <c r="AR191" s="157" t="s">
        <v>89</v>
      </c>
      <c r="AT191" s="165" t="s">
        <v>73</v>
      </c>
      <c r="AU191" s="165" t="s">
        <v>82</v>
      </c>
      <c r="AY191" s="157" t="s">
        <v>258</v>
      </c>
      <c r="BK191" s="166">
        <f>SUM(BK192:BK193)</f>
        <v>0</v>
      </c>
    </row>
    <row r="192" spans="1:65" s="2" customFormat="1" ht="24" customHeight="1">
      <c r="A192" s="33"/>
      <c r="B192" s="169"/>
      <c r="C192" s="170" t="s">
        <v>603</v>
      </c>
      <c r="D192" s="170" t="s">
        <v>260</v>
      </c>
      <c r="E192" s="171" t="s">
        <v>2906</v>
      </c>
      <c r="F192" s="172" t="s">
        <v>3012</v>
      </c>
      <c r="G192" s="173" t="s">
        <v>528</v>
      </c>
      <c r="H192" s="174">
        <v>125</v>
      </c>
      <c r="I192" s="175"/>
      <c r="J192" s="174">
        <f>ROUND(I192*H192,3)</f>
        <v>0</v>
      </c>
      <c r="K192" s="176"/>
      <c r="L192" s="34"/>
      <c r="M192" s="177" t="s">
        <v>1</v>
      </c>
      <c r="N192" s="178" t="s">
        <v>40</v>
      </c>
      <c r="O192" s="59"/>
      <c r="P192" s="179">
        <f>O192*H192</f>
        <v>0</v>
      </c>
      <c r="Q192" s="179">
        <v>7.2000000000000002E-5</v>
      </c>
      <c r="R192" s="179">
        <f>Q192*H192</f>
        <v>9.0000000000000011E-3</v>
      </c>
      <c r="S192" s="179">
        <v>0</v>
      </c>
      <c r="T192" s="18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351</v>
      </c>
      <c r="AT192" s="181" t="s">
        <v>260</v>
      </c>
      <c r="AU192" s="181" t="s">
        <v>89</v>
      </c>
      <c r="AY192" s="18" t="s">
        <v>258</v>
      </c>
      <c r="BE192" s="182">
        <f>IF(N192="základná",J192,0)</f>
        <v>0</v>
      </c>
      <c r="BF192" s="182">
        <f>IF(N192="znížená",J192,0)</f>
        <v>0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8" t="s">
        <v>89</v>
      </c>
      <c r="BK192" s="183">
        <f>ROUND(I192*H192,3)</f>
        <v>0</v>
      </c>
      <c r="BL192" s="18" t="s">
        <v>351</v>
      </c>
      <c r="BM192" s="181" t="s">
        <v>1079</v>
      </c>
    </row>
    <row r="193" spans="1:65" s="2" customFormat="1" ht="24" customHeight="1">
      <c r="A193" s="33"/>
      <c r="B193" s="169"/>
      <c r="C193" s="170" t="s">
        <v>607</v>
      </c>
      <c r="D193" s="170" t="s">
        <v>260</v>
      </c>
      <c r="E193" s="171" t="s">
        <v>3013</v>
      </c>
      <c r="F193" s="172" t="s">
        <v>3014</v>
      </c>
      <c r="G193" s="173" t="s">
        <v>528</v>
      </c>
      <c r="H193" s="174">
        <v>112</v>
      </c>
      <c r="I193" s="175"/>
      <c r="J193" s="174">
        <f>ROUND(I193*H193,3)</f>
        <v>0</v>
      </c>
      <c r="K193" s="176"/>
      <c r="L193" s="34"/>
      <c r="M193" s="177" t="s">
        <v>1</v>
      </c>
      <c r="N193" s="178" t="s">
        <v>40</v>
      </c>
      <c r="O193" s="59"/>
      <c r="P193" s="179">
        <f>O193*H193</f>
        <v>0</v>
      </c>
      <c r="Q193" s="179">
        <v>8.9285714285714299E-5</v>
      </c>
      <c r="R193" s="179">
        <f>Q193*H193</f>
        <v>1.0000000000000002E-2</v>
      </c>
      <c r="S193" s="179">
        <v>0</v>
      </c>
      <c r="T193" s="18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351</v>
      </c>
      <c r="AT193" s="181" t="s">
        <v>260</v>
      </c>
      <c r="AU193" s="181" t="s">
        <v>89</v>
      </c>
      <c r="AY193" s="18" t="s">
        <v>258</v>
      </c>
      <c r="BE193" s="182">
        <f>IF(N193="základná",J193,0)</f>
        <v>0</v>
      </c>
      <c r="BF193" s="182">
        <f>IF(N193="znížená",J193,0)</f>
        <v>0</v>
      </c>
      <c r="BG193" s="182">
        <f>IF(N193="zákl. prenesená",J193,0)</f>
        <v>0</v>
      </c>
      <c r="BH193" s="182">
        <f>IF(N193="zníž. prenesená",J193,0)</f>
        <v>0</v>
      </c>
      <c r="BI193" s="182">
        <f>IF(N193="nulová",J193,0)</f>
        <v>0</v>
      </c>
      <c r="BJ193" s="18" t="s">
        <v>89</v>
      </c>
      <c r="BK193" s="183">
        <f>ROUND(I193*H193,3)</f>
        <v>0</v>
      </c>
      <c r="BL193" s="18" t="s">
        <v>351</v>
      </c>
      <c r="BM193" s="181" t="s">
        <v>1089</v>
      </c>
    </row>
    <row r="194" spans="1:65" s="12" customFormat="1" ht="22.9" customHeight="1">
      <c r="B194" s="156"/>
      <c r="D194" s="157" t="s">
        <v>73</v>
      </c>
      <c r="E194" s="167" t="s">
        <v>2764</v>
      </c>
      <c r="F194" s="167" t="s">
        <v>2764</v>
      </c>
      <c r="I194" s="159"/>
      <c r="J194" s="168">
        <f>BK194</f>
        <v>0</v>
      </c>
      <c r="L194" s="156"/>
      <c r="M194" s="161"/>
      <c r="N194" s="162"/>
      <c r="O194" s="162"/>
      <c r="P194" s="163">
        <v>0</v>
      </c>
      <c r="Q194" s="162"/>
      <c r="R194" s="163">
        <v>0</v>
      </c>
      <c r="S194" s="162"/>
      <c r="T194" s="164">
        <v>0</v>
      </c>
      <c r="AR194" s="157" t="s">
        <v>82</v>
      </c>
      <c r="AT194" s="165" t="s">
        <v>73</v>
      </c>
      <c r="AU194" s="165" t="s">
        <v>82</v>
      </c>
      <c r="AY194" s="157" t="s">
        <v>258</v>
      </c>
      <c r="BK194" s="166">
        <v>0</v>
      </c>
    </row>
    <row r="195" spans="1:65" s="12" customFormat="1" ht="22.9" customHeight="1">
      <c r="B195" s="156"/>
      <c r="D195" s="157" t="s">
        <v>73</v>
      </c>
      <c r="E195" s="167" t="s">
        <v>2573</v>
      </c>
      <c r="F195" s="167" t="s">
        <v>2574</v>
      </c>
      <c r="I195" s="159"/>
      <c r="J195" s="168">
        <f>BK195</f>
        <v>0</v>
      </c>
      <c r="L195" s="156"/>
      <c r="M195" s="161"/>
      <c r="N195" s="162"/>
      <c r="O195" s="162"/>
      <c r="P195" s="163">
        <f>SUM(P196:P197)</f>
        <v>0</v>
      </c>
      <c r="Q195" s="162"/>
      <c r="R195" s="163">
        <f>SUM(R196:R197)</f>
        <v>0</v>
      </c>
      <c r="S195" s="162"/>
      <c r="T195" s="164">
        <f>SUM(T196:T197)</f>
        <v>0</v>
      </c>
      <c r="AR195" s="157" t="s">
        <v>264</v>
      </c>
      <c r="AT195" s="165" t="s">
        <v>73</v>
      </c>
      <c r="AU195" s="165" t="s">
        <v>82</v>
      </c>
      <c r="AY195" s="157" t="s">
        <v>258</v>
      </c>
      <c r="BK195" s="166">
        <f>SUM(BK196:BK197)</f>
        <v>0</v>
      </c>
    </row>
    <row r="196" spans="1:65" s="2" customFormat="1" ht="16.5" customHeight="1">
      <c r="A196" s="33"/>
      <c r="B196" s="169"/>
      <c r="C196" s="170" t="s">
        <v>615</v>
      </c>
      <c r="D196" s="170" t="s">
        <v>260</v>
      </c>
      <c r="E196" s="171" t="s">
        <v>3015</v>
      </c>
      <c r="F196" s="172" t="s">
        <v>3016</v>
      </c>
      <c r="G196" s="173" t="s">
        <v>2578</v>
      </c>
      <c r="H196" s="174">
        <v>24</v>
      </c>
      <c r="I196" s="175"/>
      <c r="J196" s="174">
        <f>ROUND(I196*H196,3)</f>
        <v>0</v>
      </c>
      <c r="K196" s="176"/>
      <c r="L196" s="34"/>
      <c r="M196" s="177" t="s">
        <v>1</v>
      </c>
      <c r="N196" s="178" t="s">
        <v>40</v>
      </c>
      <c r="O196" s="59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1" t="s">
        <v>2767</v>
      </c>
      <c r="AT196" s="181" t="s">
        <v>260</v>
      </c>
      <c r="AU196" s="181" t="s">
        <v>89</v>
      </c>
      <c r="AY196" s="18" t="s">
        <v>258</v>
      </c>
      <c r="BE196" s="182">
        <f>IF(N196="základná",J196,0)</f>
        <v>0</v>
      </c>
      <c r="BF196" s="182">
        <f>IF(N196="znížená",J196,0)</f>
        <v>0</v>
      </c>
      <c r="BG196" s="182">
        <f>IF(N196="zákl. prenesená",J196,0)</f>
        <v>0</v>
      </c>
      <c r="BH196" s="182">
        <f>IF(N196="zníž. prenesená",J196,0)</f>
        <v>0</v>
      </c>
      <c r="BI196" s="182">
        <f>IF(N196="nulová",J196,0)</f>
        <v>0</v>
      </c>
      <c r="BJ196" s="18" t="s">
        <v>89</v>
      </c>
      <c r="BK196" s="183">
        <f>ROUND(I196*H196,3)</f>
        <v>0</v>
      </c>
      <c r="BL196" s="18" t="s">
        <v>2767</v>
      </c>
      <c r="BM196" s="181" t="s">
        <v>1099</v>
      </c>
    </row>
    <row r="197" spans="1:65" s="2" customFormat="1" ht="16.5" customHeight="1">
      <c r="A197" s="33"/>
      <c r="B197" s="169"/>
      <c r="C197" s="170" t="s">
        <v>621</v>
      </c>
      <c r="D197" s="170" t="s">
        <v>260</v>
      </c>
      <c r="E197" s="171" t="s">
        <v>3017</v>
      </c>
      <c r="F197" s="172" t="s">
        <v>3018</v>
      </c>
      <c r="G197" s="173" t="s">
        <v>2578</v>
      </c>
      <c r="H197" s="174">
        <v>16</v>
      </c>
      <c r="I197" s="175"/>
      <c r="J197" s="174">
        <f>ROUND(I197*H197,3)</f>
        <v>0</v>
      </c>
      <c r="K197" s="176"/>
      <c r="L197" s="34"/>
      <c r="M197" s="226" t="s">
        <v>1</v>
      </c>
      <c r="N197" s="227" t="s">
        <v>40</v>
      </c>
      <c r="O197" s="228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1" t="s">
        <v>2767</v>
      </c>
      <c r="AT197" s="181" t="s">
        <v>260</v>
      </c>
      <c r="AU197" s="181" t="s">
        <v>89</v>
      </c>
      <c r="AY197" s="18" t="s">
        <v>258</v>
      </c>
      <c r="BE197" s="182">
        <f>IF(N197="základná",J197,0)</f>
        <v>0</v>
      </c>
      <c r="BF197" s="182">
        <f>IF(N197="znížená",J197,0)</f>
        <v>0</v>
      </c>
      <c r="BG197" s="182">
        <f>IF(N197="zákl. prenesená",J197,0)</f>
        <v>0</v>
      </c>
      <c r="BH197" s="182">
        <f>IF(N197="zníž. prenesená",J197,0)</f>
        <v>0</v>
      </c>
      <c r="BI197" s="182">
        <f>IF(N197="nulová",J197,0)</f>
        <v>0</v>
      </c>
      <c r="BJ197" s="18" t="s">
        <v>89</v>
      </c>
      <c r="BK197" s="183">
        <f>ROUND(I197*H197,3)</f>
        <v>0</v>
      </c>
      <c r="BL197" s="18" t="s">
        <v>2767</v>
      </c>
      <c r="BM197" s="181" t="s">
        <v>1109</v>
      </c>
    </row>
    <row r="198" spans="1:65" s="2" customFormat="1" ht="6.95" customHeight="1">
      <c r="A198" s="33"/>
      <c r="B198" s="48"/>
      <c r="C198" s="49"/>
      <c r="D198" s="49"/>
      <c r="E198" s="49"/>
      <c r="F198" s="49"/>
      <c r="G198" s="49"/>
      <c r="H198" s="49"/>
      <c r="I198" s="128"/>
      <c r="J198" s="49"/>
      <c r="K198" s="49"/>
      <c r="L198" s="34"/>
      <c r="M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</row>
  </sheetData>
  <autoFilter ref="C125:K19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horizontalDpi="4294967294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2" customFormat="1" ht="12" customHeight="1">
      <c r="A8" s="33"/>
      <c r="B8" s="34"/>
      <c r="C8" s="33"/>
      <c r="D8" s="28" t="s">
        <v>120</v>
      </c>
      <c r="E8" s="33"/>
      <c r="F8" s="33"/>
      <c r="G8" s="33"/>
      <c r="H8" s="33"/>
      <c r="I8" s="10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0" t="s">
        <v>3019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104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104" t="s">
        <v>20</v>
      </c>
      <c r="J12" s="56">
        <f>'Rekapitulácia stavby'!AN8</f>
        <v>43663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10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104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104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10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104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7" t="str">
        <f>'Rekapitulácia stavby'!E14</f>
        <v>Vyplň údaj</v>
      </c>
      <c r="F18" s="253"/>
      <c r="G18" s="253"/>
      <c r="H18" s="253"/>
      <c r="I18" s="104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10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104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104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10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104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2909</v>
      </c>
      <c r="F24" s="33"/>
      <c r="G24" s="33"/>
      <c r="H24" s="33"/>
      <c r="I24" s="104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10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10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57" t="s">
        <v>1</v>
      </c>
      <c r="F27" s="257"/>
      <c r="G27" s="257"/>
      <c r="H27" s="257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1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11" t="s">
        <v>34</v>
      </c>
      <c r="E30" s="33"/>
      <c r="F30" s="33"/>
      <c r="G30" s="33"/>
      <c r="H30" s="33"/>
      <c r="I30" s="103"/>
      <c r="J30" s="72">
        <f>ROUND(J129,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12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13" t="s">
        <v>38</v>
      </c>
      <c r="E33" s="28" t="s">
        <v>39</v>
      </c>
      <c r="F33" s="114">
        <f>ROUND((SUM(BE129:BE290)),  2)</f>
        <v>0</v>
      </c>
      <c r="G33" s="33"/>
      <c r="H33" s="33"/>
      <c r="I33" s="115">
        <v>0.2</v>
      </c>
      <c r="J33" s="114">
        <f>ROUND(((SUM(BE129:BE290))*I33),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14">
        <f>ROUND((SUM(BF129:BF290)),  2)</f>
        <v>0</v>
      </c>
      <c r="G34" s="33"/>
      <c r="H34" s="33"/>
      <c r="I34" s="115">
        <v>0.2</v>
      </c>
      <c r="J34" s="114">
        <f>ROUND(((SUM(BF129:BF290))*I34),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14">
        <f>ROUND((SUM(BG129:BG290)),  2)</f>
        <v>0</v>
      </c>
      <c r="G35" s="33"/>
      <c r="H35" s="33"/>
      <c r="I35" s="115">
        <v>0.2</v>
      </c>
      <c r="J35" s="11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14">
        <f>ROUND((SUM(BH129:BH290)),  2)</f>
        <v>0</v>
      </c>
      <c r="G36" s="33"/>
      <c r="H36" s="33"/>
      <c r="I36" s="115">
        <v>0.2</v>
      </c>
      <c r="J36" s="11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14">
        <f>ROUND((SUM(BI129:BI290)),  2)</f>
        <v>0</v>
      </c>
      <c r="G37" s="33"/>
      <c r="H37" s="33"/>
      <c r="I37" s="115">
        <v>0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10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16"/>
      <c r="D39" s="117" t="s">
        <v>44</v>
      </c>
      <c r="E39" s="61"/>
      <c r="F39" s="61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9"/>
      <c r="L41" s="21"/>
    </row>
    <row r="42" spans="1:31" s="1" customFormat="1" ht="14.45" customHeight="1">
      <c r="B42" s="21"/>
      <c r="I42" s="99"/>
      <c r="L42" s="21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120</v>
      </c>
      <c r="D86" s="33"/>
      <c r="E86" s="33"/>
      <c r="F86" s="33"/>
      <c r="G86" s="33"/>
      <c r="H86" s="33"/>
      <c r="I86" s="10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0" t="str">
        <f>E9</f>
        <v>005 - Zdravotechnika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ul.Kármána 2, Lučenec</v>
      </c>
      <c r="G89" s="33"/>
      <c r="H89" s="33"/>
      <c r="I89" s="104" t="s">
        <v>20</v>
      </c>
      <c r="J89" s="56">
        <f>IF(J12="","",J12)</f>
        <v>43663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21</v>
      </c>
      <c r="D91" s="33"/>
      <c r="E91" s="33"/>
      <c r="F91" s="26" t="str">
        <f>E15</f>
        <v>BB samosprávny kraj</v>
      </c>
      <c r="G91" s="33"/>
      <c r="H91" s="33"/>
      <c r="I91" s="104" t="s">
        <v>27</v>
      </c>
      <c r="J91" s="31" t="str">
        <f>E21</f>
        <v>Ing.Atilla Farkaš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104" t="s">
        <v>31</v>
      </c>
      <c r="J92" s="31" t="str">
        <f>E24</f>
        <v xml:space="preserve">ING. KOLLÁROVÁ  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0" t="s">
        <v>207</v>
      </c>
      <c r="D94" s="116"/>
      <c r="E94" s="116"/>
      <c r="F94" s="116"/>
      <c r="G94" s="116"/>
      <c r="H94" s="116"/>
      <c r="I94" s="131"/>
      <c r="J94" s="132" t="s">
        <v>208</v>
      </c>
      <c r="K94" s="11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3" t="s">
        <v>209</v>
      </c>
      <c r="D96" s="33"/>
      <c r="E96" s="33"/>
      <c r="F96" s="33"/>
      <c r="G96" s="33"/>
      <c r="H96" s="33"/>
      <c r="I96" s="103"/>
      <c r="J96" s="72">
        <f>J129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210</v>
      </c>
    </row>
    <row r="97" spans="1:31" s="9" customFormat="1" ht="24.95" customHeight="1">
      <c r="B97" s="134"/>
      <c r="D97" s="135" t="s">
        <v>3020</v>
      </c>
      <c r="E97" s="136"/>
      <c r="F97" s="136"/>
      <c r="G97" s="136"/>
      <c r="H97" s="136"/>
      <c r="I97" s="137"/>
      <c r="J97" s="138">
        <f>J130</f>
        <v>0</v>
      </c>
      <c r="L97" s="134"/>
    </row>
    <row r="98" spans="1:31" s="10" customFormat="1" ht="19.899999999999999" customHeight="1">
      <c r="B98" s="139"/>
      <c r="D98" s="140" t="s">
        <v>3021</v>
      </c>
      <c r="E98" s="141"/>
      <c r="F98" s="141"/>
      <c r="G98" s="141"/>
      <c r="H98" s="141"/>
      <c r="I98" s="142"/>
      <c r="J98" s="143">
        <f>J131</f>
        <v>0</v>
      </c>
      <c r="L98" s="139"/>
    </row>
    <row r="99" spans="1:31" s="10" customFormat="1" ht="19.899999999999999" customHeight="1">
      <c r="B99" s="139"/>
      <c r="D99" s="140" t="s">
        <v>3022</v>
      </c>
      <c r="E99" s="141"/>
      <c r="F99" s="141"/>
      <c r="G99" s="141"/>
      <c r="H99" s="141"/>
      <c r="I99" s="142"/>
      <c r="J99" s="143">
        <f>J144</f>
        <v>0</v>
      </c>
      <c r="L99" s="139"/>
    </row>
    <row r="100" spans="1:31" s="10" customFormat="1" ht="19.899999999999999" customHeight="1">
      <c r="B100" s="139"/>
      <c r="D100" s="140" t="s">
        <v>3023</v>
      </c>
      <c r="E100" s="141"/>
      <c r="F100" s="141"/>
      <c r="G100" s="141"/>
      <c r="H100" s="141"/>
      <c r="I100" s="142"/>
      <c r="J100" s="143">
        <f>J148</f>
        <v>0</v>
      </c>
      <c r="L100" s="139"/>
    </row>
    <row r="101" spans="1:31" s="10" customFormat="1" ht="19.899999999999999" customHeight="1">
      <c r="B101" s="139"/>
      <c r="D101" s="140" t="s">
        <v>3024</v>
      </c>
      <c r="E101" s="141"/>
      <c r="F101" s="141"/>
      <c r="G101" s="141"/>
      <c r="H101" s="141"/>
      <c r="I101" s="142"/>
      <c r="J101" s="143">
        <f>J155</f>
        <v>0</v>
      </c>
      <c r="L101" s="139"/>
    </row>
    <row r="102" spans="1:31" s="10" customFormat="1" ht="19.899999999999999" customHeight="1">
      <c r="B102" s="139"/>
      <c r="D102" s="140" t="s">
        <v>3025</v>
      </c>
      <c r="E102" s="141"/>
      <c r="F102" s="141"/>
      <c r="G102" s="141"/>
      <c r="H102" s="141"/>
      <c r="I102" s="142"/>
      <c r="J102" s="143">
        <f>J181</f>
        <v>0</v>
      </c>
      <c r="L102" s="139"/>
    </row>
    <row r="103" spans="1:31" s="10" customFormat="1" ht="19.899999999999999" customHeight="1">
      <c r="B103" s="139"/>
      <c r="D103" s="140" t="s">
        <v>3026</v>
      </c>
      <c r="E103" s="141"/>
      <c r="F103" s="141"/>
      <c r="G103" s="141"/>
      <c r="H103" s="141"/>
      <c r="I103" s="142"/>
      <c r="J103" s="143">
        <f>J193</f>
        <v>0</v>
      </c>
      <c r="L103" s="139"/>
    </row>
    <row r="104" spans="1:31" s="9" customFormat="1" ht="24.95" customHeight="1">
      <c r="B104" s="134"/>
      <c r="D104" s="135" t="s">
        <v>2845</v>
      </c>
      <c r="E104" s="136"/>
      <c r="F104" s="136"/>
      <c r="G104" s="136"/>
      <c r="H104" s="136"/>
      <c r="I104" s="137"/>
      <c r="J104" s="138">
        <f>J196</f>
        <v>0</v>
      </c>
      <c r="L104" s="134"/>
    </row>
    <row r="105" spans="1:31" s="10" customFormat="1" ht="19.899999999999999" customHeight="1">
      <c r="B105" s="139"/>
      <c r="D105" s="140" t="s">
        <v>3027</v>
      </c>
      <c r="E105" s="141"/>
      <c r="F105" s="141"/>
      <c r="G105" s="141"/>
      <c r="H105" s="141"/>
      <c r="I105" s="142"/>
      <c r="J105" s="143">
        <f>J197</f>
        <v>0</v>
      </c>
      <c r="L105" s="139"/>
    </row>
    <row r="106" spans="1:31" s="10" customFormat="1" ht="19.899999999999999" customHeight="1">
      <c r="B106" s="139"/>
      <c r="D106" s="140" t="s">
        <v>3028</v>
      </c>
      <c r="E106" s="141"/>
      <c r="F106" s="141"/>
      <c r="G106" s="141"/>
      <c r="H106" s="141"/>
      <c r="I106" s="142"/>
      <c r="J106" s="143">
        <f>J203</f>
        <v>0</v>
      </c>
      <c r="L106" s="139"/>
    </row>
    <row r="107" spans="1:31" s="10" customFormat="1" ht="19.899999999999999" customHeight="1">
      <c r="B107" s="139"/>
      <c r="D107" s="140" t="s">
        <v>3029</v>
      </c>
      <c r="E107" s="141"/>
      <c r="F107" s="141"/>
      <c r="G107" s="141"/>
      <c r="H107" s="141"/>
      <c r="I107" s="142"/>
      <c r="J107" s="143">
        <f>J215</f>
        <v>0</v>
      </c>
      <c r="L107" s="139"/>
    </row>
    <row r="108" spans="1:31" s="10" customFormat="1" ht="19.899999999999999" customHeight="1">
      <c r="B108" s="139"/>
      <c r="D108" s="140" t="s">
        <v>3030</v>
      </c>
      <c r="E108" s="141"/>
      <c r="F108" s="141"/>
      <c r="G108" s="141"/>
      <c r="H108" s="141"/>
      <c r="I108" s="142"/>
      <c r="J108" s="143">
        <f>J229</f>
        <v>0</v>
      </c>
      <c r="L108" s="139"/>
    </row>
    <row r="109" spans="1:31" s="10" customFormat="1" ht="19.899999999999999" customHeight="1">
      <c r="B109" s="139"/>
      <c r="D109" s="140" t="s">
        <v>3031</v>
      </c>
      <c r="E109" s="141"/>
      <c r="F109" s="141"/>
      <c r="G109" s="141"/>
      <c r="H109" s="141"/>
      <c r="I109" s="142"/>
      <c r="J109" s="143">
        <f>J253</f>
        <v>0</v>
      </c>
      <c r="L109" s="139"/>
    </row>
    <row r="110" spans="1:31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10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128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129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244</v>
      </c>
      <c r="D116" s="33"/>
      <c r="E116" s="33"/>
      <c r="F116" s="33"/>
      <c r="G116" s="33"/>
      <c r="H116" s="33"/>
      <c r="I116" s="10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14</v>
      </c>
      <c r="D118" s="33"/>
      <c r="E118" s="33"/>
      <c r="F118" s="33"/>
      <c r="G118" s="33"/>
      <c r="H118" s="33"/>
      <c r="I118" s="10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5.5" customHeight="1">
      <c r="A119" s="33"/>
      <c r="B119" s="34"/>
      <c r="C119" s="33"/>
      <c r="D119" s="33"/>
      <c r="E119" s="274" t="str">
        <f>E7</f>
        <v>Novohradská knižnica Lučenec - PD pre rekon.budovy ul.Kármana 2- zmena PD riešenie časti budovy</v>
      </c>
      <c r="F119" s="275"/>
      <c r="G119" s="275"/>
      <c r="H119" s="275"/>
      <c r="I119" s="10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120</v>
      </c>
      <c r="D120" s="33"/>
      <c r="E120" s="33"/>
      <c r="F120" s="33"/>
      <c r="G120" s="33"/>
      <c r="H120" s="33"/>
      <c r="I120" s="10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50" t="str">
        <f>E9</f>
        <v>005 - Zdravotechnika</v>
      </c>
      <c r="F121" s="276"/>
      <c r="G121" s="276"/>
      <c r="H121" s="276"/>
      <c r="I121" s="10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10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F12</f>
        <v>ul.Kármána 2, Lučenec</v>
      </c>
      <c r="G123" s="33"/>
      <c r="H123" s="33"/>
      <c r="I123" s="104" t="s">
        <v>20</v>
      </c>
      <c r="J123" s="56">
        <f>IF(J12="","",J12)</f>
        <v>43663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10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21</v>
      </c>
      <c r="D125" s="33"/>
      <c r="E125" s="33"/>
      <c r="F125" s="26" t="str">
        <f>E15</f>
        <v>BB samosprávny kraj</v>
      </c>
      <c r="G125" s="33"/>
      <c r="H125" s="33"/>
      <c r="I125" s="104" t="s">
        <v>27</v>
      </c>
      <c r="J125" s="31" t="str">
        <f>E21</f>
        <v>Ing.Atilla Farkaš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25</v>
      </c>
      <c r="D126" s="33"/>
      <c r="E126" s="33"/>
      <c r="F126" s="26" t="str">
        <f>IF(E18="","",E18)</f>
        <v>Vyplň údaj</v>
      </c>
      <c r="G126" s="33"/>
      <c r="H126" s="33"/>
      <c r="I126" s="104" t="s">
        <v>31</v>
      </c>
      <c r="J126" s="31" t="str">
        <f>E24</f>
        <v xml:space="preserve">ING. KOLLÁROVÁ  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10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44"/>
      <c r="B128" s="145"/>
      <c r="C128" s="146" t="s">
        <v>245</v>
      </c>
      <c r="D128" s="147" t="s">
        <v>59</v>
      </c>
      <c r="E128" s="147" t="s">
        <v>55</v>
      </c>
      <c r="F128" s="147" t="s">
        <v>56</v>
      </c>
      <c r="G128" s="147" t="s">
        <v>246</v>
      </c>
      <c r="H128" s="147" t="s">
        <v>247</v>
      </c>
      <c r="I128" s="148" t="s">
        <v>248</v>
      </c>
      <c r="J128" s="149" t="s">
        <v>208</v>
      </c>
      <c r="K128" s="150" t="s">
        <v>249</v>
      </c>
      <c r="L128" s="151"/>
      <c r="M128" s="63" t="s">
        <v>1</v>
      </c>
      <c r="N128" s="64" t="s">
        <v>38</v>
      </c>
      <c r="O128" s="64" t="s">
        <v>250</v>
      </c>
      <c r="P128" s="64" t="s">
        <v>251</v>
      </c>
      <c r="Q128" s="64" t="s">
        <v>252</v>
      </c>
      <c r="R128" s="64" t="s">
        <v>253</v>
      </c>
      <c r="S128" s="64" t="s">
        <v>254</v>
      </c>
      <c r="T128" s="65" t="s">
        <v>255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pans="1:65" s="2" customFormat="1" ht="22.9" customHeight="1">
      <c r="A129" s="33"/>
      <c r="B129" s="34"/>
      <c r="C129" s="70" t="s">
        <v>209</v>
      </c>
      <c r="D129" s="33"/>
      <c r="E129" s="33"/>
      <c r="F129" s="33"/>
      <c r="G129" s="33"/>
      <c r="H129" s="33"/>
      <c r="I129" s="103"/>
      <c r="J129" s="152">
        <f>BK129</f>
        <v>0</v>
      </c>
      <c r="K129" s="33"/>
      <c r="L129" s="34"/>
      <c r="M129" s="66"/>
      <c r="N129" s="57"/>
      <c r="O129" s="67"/>
      <c r="P129" s="153">
        <f>P130+P196</f>
        <v>0</v>
      </c>
      <c r="Q129" s="67"/>
      <c r="R129" s="153">
        <f>R130+R196</f>
        <v>104.74612999999999</v>
      </c>
      <c r="S129" s="67"/>
      <c r="T129" s="154">
        <f>T130+T196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73</v>
      </c>
      <c r="AU129" s="18" t="s">
        <v>210</v>
      </c>
      <c r="BK129" s="155">
        <f>BK130+BK196</f>
        <v>0</v>
      </c>
    </row>
    <row r="130" spans="1:65" s="12" customFormat="1" ht="25.9" customHeight="1">
      <c r="B130" s="156"/>
      <c r="D130" s="157" t="s">
        <v>73</v>
      </c>
      <c r="E130" s="158" t="s">
        <v>256</v>
      </c>
      <c r="F130" s="158" t="s">
        <v>3032</v>
      </c>
      <c r="I130" s="159"/>
      <c r="J130" s="160">
        <f>BK130</f>
        <v>0</v>
      </c>
      <c r="L130" s="156"/>
      <c r="M130" s="161"/>
      <c r="N130" s="162"/>
      <c r="O130" s="162"/>
      <c r="P130" s="163">
        <f>P131+P144+P148+P155+P181+P193</f>
        <v>0</v>
      </c>
      <c r="Q130" s="162"/>
      <c r="R130" s="163">
        <f>R131+R144+R148+R155+R181+R193</f>
        <v>103.73784999999999</v>
      </c>
      <c r="S130" s="162"/>
      <c r="T130" s="164">
        <f>T131+T144+T148+T155+T181+T193</f>
        <v>0</v>
      </c>
      <c r="AR130" s="157" t="s">
        <v>82</v>
      </c>
      <c r="AT130" s="165" t="s">
        <v>73</v>
      </c>
      <c r="AU130" s="165" t="s">
        <v>74</v>
      </c>
      <c r="AY130" s="157" t="s">
        <v>258</v>
      </c>
      <c r="BK130" s="166">
        <f>BK131+BK144+BK148+BK155+BK181+BK193</f>
        <v>0</v>
      </c>
    </row>
    <row r="131" spans="1:65" s="12" customFormat="1" ht="22.9" customHeight="1">
      <c r="B131" s="156"/>
      <c r="D131" s="157" t="s">
        <v>73</v>
      </c>
      <c r="E131" s="167" t="s">
        <v>82</v>
      </c>
      <c r="F131" s="167" t="s">
        <v>3033</v>
      </c>
      <c r="I131" s="159"/>
      <c r="J131" s="168">
        <f>BK131</f>
        <v>0</v>
      </c>
      <c r="L131" s="156"/>
      <c r="M131" s="161"/>
      <c r="N131" s="162"/>
      <c r="O131" s="162"/>
      <c r="P131" s="163">
        <f>SUM(P132:P143)</f>
        <v>0</v>
      </c>
      <c r="Q131" s="162"/>
      <c r="R131" s="163">
        <f>SUM(R132:R143)</f>
        <v>94.894999999999996</v>
      </c>
      <c r="S131" s="162"/>
      <c r="T131" s="164">
        <f>SUM(T132:T143)</f>
        <v>0</v>
      </c>
      <c r="AR131" s="157" t="s">
        <v>82</v>
      </c>
      <c r="AT131" s="165" t="s">
        <v>73</v>
      </c>
      <c r="AU131" s="165" t="s">
        <v>82</v>
      </c>
      <c r="AY131" s="157" t="s">
        <v>258</v>
      </c>
      <c r="BK131" s="166">
        <f>SUM(BK132:BK143)</f>
        <v>0</v>
      </c>
    </row>
    <row r="132" spans="1:65" s="2" customFormat="1" ht="16.5" customHeight="1">
      <c r="A132" s="33"/>
      <c r="B132" s="169"/>
      <c r="C132" s="170" t="s">
        <v>1350</v>
      </c>
      <c r="D132" s="170" t="s">
        <v>260</v>
      </c>
      <c r="E132" s="171" t="s">
        <v>3034</v>
      </c>
      <c r="F132" s="172" t="s">
        <v>3035</v>
      </c>
      <c r="G132" s="173" t="s">
        <v>275</v>
      </c>
      <c r="H132" s="174">
        <v>9.68</v>
      </c>
      <c r="I132" s="175"/>
      <c r="J132" s="174">
        <f t="shared" ref="J132:J143" si="0">ROUND(I132*H132,3)</f>
        <v>0</v>
      </c>
      <c r="K132" s="176"/>
      <c r="L132" s="34"/>
      <c r="M132" s="177" t="s">
        <v>1</v>
      </c>
      <c r="N132" s="178" t="s">
        <v>40</v>
      </c>
      <c r="O132" s="59"/>
      <c r="P132" s="179">
        <f t="shared" ref="P132:P143" si="1">O132*H132</f>
        <v>0</v>
      </c>
      <c r="Q132" s="179">
        <v>0</v>
      </c>
      <c r="R132" s="179">
        <f t="shared" ref="R132:R143" si="2">Q132*H132</f>
        <v>0</v>
      </c>
      <c r="S132" s="179">
        <v>0</v>
      </c>
      <c r="T132" s="180">
        <f t="shared" ref="T132:T143" si="3"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1" t="s">
        <v>264</v>
      </c>
      <c r="AT132" s="181" t="s">
        <v>260</v>
      </c>
      <c r="AU132" s="181" t="s">
        <v>89</v>
      </c>
      <c r="AY132" s="18" t="s">
        <v>258</v>
      </c>
      <c r="BE132" s="182">
        <f t="shared" ref="BE132:BE143" si="4">IF(N132="základná",J132,0)</f>
        <v>0</v>
      </c>
      <c r="BF132" s="182">
        <f t="shared" ref="BF132:BF143" si="5">IF(N132="znížená",J132,0)</f>
        <v>0</v>
      </c>
      <c r="BG132" s="182">
        <f t="shared" ref="BG132:BG143" si="6">IF(N132="zákl. prenesená",J132,0)</f>
        <v>0</v>
      </c>
      <c r="BH132" s="182">
        <f t="shared" ref="BH132:BH143" si="7">IF(N132="zníž. prenesená",J132,0)</f>
        <v>0</v>
      </c>
      <c r="BI132" s="182">
        <f t="shared" ref="BI132:BI143" si="8">IF(N132="nulová",J132,0)</f>
        <v>0</v>
      </c>
      <c r="BJ132" s="18" t="s">
        <v>89</v>
      </c>
      <c r="BK132" s="183">
        <f t="shared" ref="BK132:BK143" si="9">ROUND(I132*H132,3)</f>
        <v>0</v>
      </c>
      <c r="BL132" s="18" t="s">
        <v>264</v>
      </c>
      <c r="BM132" s="181" t="s">
        <v>89</v>
      </c>
    </row>
    <row r="133" spans="1:65" s="2" customFormat="1" ht="24" customHeight="1">
      <c r="A133" s="33"/>
      <c r="B133" s="169"/>
      <c r="C133" s="170" t="s">
        <v>1357</v>
      </c>
      <c r="D133" s="170" t="s">
        <v>260</v>
      </c>
      <c r="E133" s="171" t="s">
        <v>3036</v>
      </c>
      <c r="F133" s="172" t="s">
        <v>3037</v>
      </c>
      <c r="G133" s="173" t="s">
        <v>275</v>
      </c>
      <c r="H133" s="174">
        <v>9.68</v>
      </c>
      <c r="I133" s="175"/>
      <c r="J133" s="174">
        <f t="shared" si="0"/>
        <v>0</v>
      </c>
      <c r="K133" s="176"/>
      <c r="L133" s="34"/>
      <c r="M133" s="177" t="s">
        <v>1</v>
      </c>
      <c r="N133" s="178" t="s">
        <v>40</v>
      </c>
      <c r="O133" s="59"/>
      <c r="P133" s="179">
        <f t="shared" si="1"/>
        <v>0</v>
      </c>
      <c r="Q133" s="179">
        <v>0</v>
      </c>
      <c r="R133" s="179">
        <f t="shared" si="2"/>
        <v>0</v>
      </c>
      <c r="S133" s="179">
        <v>0</v>
      </c>
      <c r="T133" s="18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264</v>
      </c>
      <c r="AT133" s="181" t="s">
        <v>260</v>
      </c>
      <c r="AU133" s="181" t="s">
        <v>89</v>
      </c>
      <c r="AY133" s="18" t="s">
        <v>258</v>
      </c>
      <c r="BE133" s="182">
        <f t="shared" si="4"/>
        <v>0</v>
      </c>
      <c r="BF133" s="182">
        <f t="shared" si="5"/>
        <v>0</v>
      </c>
      <c r="BG133" s="182">
        <f t="shared" si="6"/>
        <v>0</v>
      </c>
      <c r="BH133" s="182">
        <f t="shared" si="7"/>
        <v>0</v>
      </c>
      <c r="BI133" s="182">
        <f t="shared" si="8"/>
        <v>0</v>
      </c>
      <c r="BJ133" s="18" t="s">
        <v>89</v>
      </c>
      <c r="BK133" s="183">
        <f t="shared" si="9"/>
        <v>0</v>
      </c>
      <c r="BL133" s="18" t="s">
        <v>264</v>
      </c>
      <c r="BM133" s="181" t="s">
        <v>264</v>
      </c>
    </row>
    <row r="134" spans="1:65" s="2" customFormat="1" ht="36" customHeight="1">
      <c r="A134" s="33"/>
      <c r="B134" s="169"/>
      <c r="C134" s="170" t="s">
        <v>1046</v>
      </c>
      <c r="D134" s="170" t="s">
        <v>260</v>
      </c>
      <c r="E134" s="171" t="s">
        <v>3038</v>
      </c>
      <c r="F134" s="172" t="s">
        <v>3039</v>
      </c>
      <c r="G134" s="173" t="s">
        <v>275</v>
      </c>
      <c r="H134" s="174">
        <v>29.92</v>
      </c>
      <c r="I134" s="175"/>
      <c r="J134" s="174">
        <f t="shared" si="0"/>
        <v>0</v>
      </c>
      <c r="K134" s="176"/>
      <c r="L134" s="34"/>
      <c r="M134" s="177" t="s">
        <v>1</v>
      </c>
      <c r="N134" s="178" t="s">
        <v>40</v>
      </c>
      <c r="O134" s="59"/>
      <c r="P134" s="179">
        <f t="shared" si="1"/>
        <v>0</v>
      </c>
      <c r="Q134" s="179">
        <v>0</v>
      </c>
      <c r="R134" s="179">
        <f t="shared" si="2"/>
        <v>0</v>
      </c>
      <c r="S134" s="179">
        <v>0</v>
      </c>
      <c r="T134" s="18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1" t="s">
        <v>264</v>
      </c>
      <c r="AT134" s="181" t="s">
        <v>260</v>
      </c>
      <c r="AU134" s="181" t="s">
        <v>89</v>
      </c>
      <c r="AY134" s="18" t="s">
        <v>258</v>
      </c>
      <c r="BE134" s="182">
        <f t="shared" si="4"/>
        <v>0</v>
      </c>
      <c r="BF134" s="182">
        <f t="shared" si="5"/>
        <v>0</v>
      </c>
      <c r="BG134" s="182">
        <f t="shared" si="6"/>
        <v>0</v>
      </c>
      <c r="BH134" s="182">
        <f t="shared" si="7"/>
        <v>0</v>
      </c>
      <c r="BI134" s="182">
        <f t="shared" si="8"/>
        <v>0</v>
      </c>
      <c r="BJ134" s="18" t="s">
        <v>89</v>
      </c>
      <c r="BK134" s="183">
        <f t="shared" si="9"/>
        <v>0</v>
      </c>
      <c r="BL134" s="18" t="s">
        <v>264</v>
      </c>
      <c r="BM134" s="181" t="s">
        <v>293</v>
      </c>
    </row>
    <row r="135" spans="1:65" s="2" customFormat="1" ht="16.5" customHeight="1">
      <c r="A135" s="33"/>
      <c r="B135" s="169"/>
      <c r="C135" s="170" t="s">
        <v>1034</v>
      </c>
      <c r="D135" s="170" t="s">
        <v>260</v>
      </c>
      <c r="E135" s="171" t="s">
        <v>3040</v>
      </c>
      <c r="F135" s="172" t="s">
        <v>3041</v>
      </c>
      <c r="G135" s="173" t="s">
        <v>275</v>
      </c>
      <c r="H135" s="174">
        <v>29.92</v>
      </c>
      <c r="I135" s="175"/>
      <c r="J135" s="174">
        <f t="shared" si="0"/>
        <v>0</v>
      </c>
      <c r="K135" s="176"/>
      <c r="L135" s="34"/>
      <c r="M135" s="177" t="s">
        <v>1</v>
      </c>
      <c r="N135" s="178" t="s">
        <v>40</v>
      </c>
      <c r="O135" s="59"/>
      <c r="P135" s="179">
        <f t="shared" si="1"/>
        <v>0</v>
      </c>
      <c r="Q135" s="179">
        <v>0</v>
      </c>
      <c r="R135" s="179">
        <f t="shared" si="2"/>
        <v>0</v>
      </c>
      <c r="S135" s="179">
        <v>0</v>
      </c>
      <c r="T135" s="18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264</v>
      </c>
      <c r="AT135" s="181" t="s">
        <v>260</v>
      </c>
      <c r="AU135" s="181" t="s">
        <v>89</v>
      </c>
      <c r="AY135" s="18" t="s">
        <v>258</v>
      </c>
      <c r="BE135" s="182">
        <f t="shared" si="4"/>
        <v>0</v>
      </c>
      <c r="BF135" s="182">
        <f t="shared" si="5"/>
        <v>0</v>
      </c>
      <c r="BG135" s="182">
        <f t="shared" si="6"/>
        <v>0</v>
      </c>
      <c r="BH135" s="182">
        <f t="shared" si="7"/>
        <v>0</v>
      </c>
      <c r="BI135" s="182">
        <f t="shared" si="8"/>
        <v>0</v>
      </c>
      <c r="BJ135" s="18" t="s">
        <v>89</v>
      </c>
      <c r="BK135" s="183">
        <f t="shared" si="9"/>
        <v>0</v>
      </c>
      <c r="BL135" s="18" t="s">
        <v>264</v>
      </c>
      <c r="BM135" s="181" t="s">
        <v>302</v>
      </c>
    </row>
    <row r="136" spans="1:65" s="2" customFormat="1" ht="24" customHeight="1">
      <c r="A136" s="33"/>
      <c r="B136" s="169"/>
      <c r="C136" s="170" t="s">
        <v>1015</v>
      </c>
      <c r="D136" s="170" t="s">
        <v>260</v>
      </c>
      <c r="E136" s="171" t="s">
        <v>3042</v>
      </c>
      <c r="F136" s="172" t="s">
        <v>3043</v>
      </c>
      <c r="G136" s="173" t="s">
        <v>275</v>
      </c>
      <c r="H136" s="174">
        <v>1.56</v>
      </c>
      <c r="I136" s="175"/>
      <c r="J136" s="174">
        <f t="shared" si="0"/>
        <v>0</v>
      </c>
      <c r="K136" s="176"/>
      <c r="L136" s="34"/>
      <c r="M136" s="177" t="s">
        <v>1</v>
      </c>
      <c r="N136" s="178" t="s">
        <v>40</v>
      </c>
      <c r="O136" s="59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264</v>
      </c>
      <c r="AT136" s="181" t="s">
        <v>260</v>
      </c>
      <c r="AU136" s="181" t="s">
        <v>89</v>
      </c>
      <c r="AY136" s="18" t="s">
        <v>258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89</v>
      </c>
      <c r="BK136" s="183">
        <f t="shared" si="9"/>
        <v>0</v>
      </c>
      <c r="BL136" s="18" t="s">
        <v>264</v>
      </c>
      <c r="BM136" s="181" t="s">
        <v>311</v>
      </c>
    </row>
    <row r="137" spans="1:65" s="2" customFormat="1" ht="24" customHeight="1">
      <c r="A137" s="33"/>
      <c r="B137" s="169"/>
      <c r="C137" s="170" t="s">
        <v>1055</v>
      </c>
      <c r="D137" s="170" t="s">
        <v>260</v>
      </c>
      <c r="E137" s="171" t="s">
        <v>3044</v>
      </c>
      <c r="F137" s="172" t="s">
        <v>3045</v>
      </c>
      <c r="G137" s="173" t="s">
        <v>275</v>
      </c>
      <c r="H137" s="174">
        <v>31.06</v>
      </c>
      <c r="I137" s="175"/>
      <c r="J137" s="174">
        <f t="shared" si="0"/>
        <v>0</v>
      </c>
      <c r="K137" s="176"/>
      <c r="L137" s="34"/>
      <c r="M137" s="177" t="s">
        <v>1</v>
      </c>
      <c r="N137" s="178" t="s">
        <v>40</v>
      </c>
      <c r="O137" s="59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1" t="s">
        <v>264</v>
      </c>
      <c r="AT137" s="181" t="s">
        <v>260</v>
      </c>
      <c r="AU137" s="181" t="s">
        <v>89</v>
      </c>
      <c r="AY137" s="18" t="s">
        <v>258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89</v>
      </c>
      <c r="BK137" s="183">
        <f t="shared" si="9"/>
        <v>0</v>
      </c>
      <c r="BL137" s="18" t="s">
        <v>264</v>
      </c>
      <c r="BM137" s="181" t="s">
        <v>320</v>
      </c>
    </row>
    <row r="138" spans="1:65" s="2" customFormat="1" ht="24" customHeight="1">
      <c r="A138" s="33"/>
      <c r="B138" s="169"/>
      <c r="C138" s="170" t="s">
        <v>1060</v>
      </c>
      <c r="D138" s="170" t="s">
        <v>260</v>
      </c>
      <c r="E138" s="171" t="s">
        <v>327</v>
      </c>
      <c r="F138" s="172" t="s">
        <v>328</v>
      </c>
      <c r="G138" s="173" t="s">
        <v>275</v>
      </c>
      <c r="H138" s="174">
        <v>31.06</v>
      </c>
      <c r="I138" s="175"/>
      <c r="J138" s="174">
        <f t="shared" si="0"/>
        <v>0</v>
      </c>
      <c r="K138" s="176"/>
      <c r="L138" s="34"/>
      <c r="M138" s="177" t="s">
        <v>1</v>
      </c>
      <c r="N138" s="178" t="s">
        <v>40</v>
      </c>
      <c r="O138" s="59"/>
      <c r="P138" s="179">
        <f t="shared" si="1"/>
        <v>0</v>
      </c>
      <c r="Q138" s="179">
        <v>0</v>
      </c>
      <c r="R138" s="179">
        <f t="shared" si="2"/>
        <v>0</v>
      </c>
      <c r="S138" s="179">
        <v>0</v>
      </c>
      <c r="T138" s="18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264</v>
      </c>
      <c r="AT138" s="181" t="s">
        <v>260</v>
      </c>
      <c r="AU138" s="181" t="s">
        <v>89</v>
      </c>
      <c r="AY138" s="18" t="s">
        <v>258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89</v>
      </c>
      <c r="BK138" s="183">
        <f t="shared" si="9"/>
        <v>0</v>
      </c>
      <c r="BL138" s="18" t="s">
        <v>264</v>
      </c>
      <c r="BM138" s="181" t="s">
        <v>332</v>
      </c>
    </row>
    <row r="139" spans="1:65" s="2" customFormat="1" ht="24" customHeight="1">
      <c r="A139" s="33"/>
      <c r="B139" s="169"/>
      <c r="C139" s="208" t="s">
        <v>1065</v>
      </c>
      <c r="D139" s="208" t="s">
        <v>394</v>
      </c>
      <c r="E139" s="209" t="s">
        <v>3046</v>
      </c>
      <c r="F139" s="210" t="s">
        <v>3047</v>
      </c>
      <c r="G139" s="211" t="s">
        <v>323</v>
      </c>
      <c r="H139" s="212">
        <v>77.5</v>
      </c>
      <c r="I139" s="213"/>
      <c r="J139" s="212">
        <f t="shared" si="0"/>
        <v>0</v>
      </c>
      <c r="K139" s="214"/>
      <c r="L139" s="215"/>
      <c r="M139" s="216" t="s">
        <v>1</v>
      </c>
      <c r="N139" s="217" t="s">
        <v>40</v>
      </c>
      <c r="O139" s="59"/>
      <c r="P139" s="179">
        <f t="shared" si="1"/>
        <v>0</v>
      </c>
      <c r="Q139" s="179">
        <v>1</v>
      </c>
      <c r="R139" s="179">
        <f t="shared" si="2"/>
        <v>77.5</v>
      </c>
      <c r="S139" s="179">
        <v>0</v>
      </c>
      <c r="T139" s="18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302</v>
      </c>
      <c r="AT139" s="181" t="s">
        <v>394</v>
      </c>
      <c r="AU139" s="181" t="s">
        <v>89</v>
      </c>
      <c r="AY139" s="18" t="s">
        <v>258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89</v>
      </c>
      <c r="BK139" s="183">
        <f t="shared" si="9"/>
        <v>0</v>
      </c>
      <c r="BL139" s="18" t="s">
        <v>264</v>
      </c>
      <c r="BM139" s="181" t="s">
        <v>351</v>
      </c>
    </row>
    <row r="140" spans="1:65" s="2" customFormat="1" ht="24" customHeight="1">
      <c r="A140" s="33"/>
      <c r="B140" s="169"/>
      <c r="C140" s="170" t="s">
        <v>1025</v>
      </c>
      <c r="D140" s="170" t="s">
        <v>260</v>
      </c>
      <c r="E140" s="171" t="s">
        <v>333</v>
      </c>
      <c r="F140" s="172" t="s">
        <v>334</v>
      </c>
      <c r="G140" s="173" t="s">
        <v>275</v>
      </c>
      <c r="H140" s="174">
        <v>0.25</v>
      </c>
      <c r="I140" s="175"/>
      <c r="J140" s="174">
        <f t="shared" si="0"/>
        <v>0</v>
      </c>
      <c r="K140" s="176"/>
      <c r="L140" s="34"/>
      <c r="M140" s="177" t="s">
        <v>1</v>
      </c>
      <c r="N140" s="178" t="s">
        <v>40</v>
      </c>
      <c r="O140" s="59"/>
      <c r="P140" s="179">
        <f t="shared" si="1"/>
        <v>0</v>
      </c>
      <c r="Q140" s="179">
        <v>0</v>
      </c>
      <c r="R140" s="179">
        <f t="shared" si="2"/>
        <v>0</v>
      </c>
      <c r="S140" s="179">
        <v>0</v>
      </c>
      <c r="T140" s="18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264</v>
      </c>
      <c r="AT140" s="181" t="s">
        <v>260</v>
      </c>
      <c r="AU140" s="181" t="s">
        <v>89</v>
      </c>
      <c r="AY140" s="18" t="s">
        <v>258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89</v>
      </c>
      <c r="BK140" s="183">
        <f t="shared" si="9"/>
        <v>0</v>
      </c>
      <c r="BL140" s="18" t="s">
        <v>264</v>
      </c>
      <c r="BM140" s="181" t="s">
        <v>365</v>
      </c>
    </row>
    <row r="141" spans="1:65" s="2" customFormat="1" ht="24" customHeight="1">
      <c r="A141" s="33"/>
      <c r="B141" s="169"/>
      <c r="C141" s="208" t="s">
        <v>1030</v>
      </c>
      <c r="D141" s="208" t="s">
        <v>394</v>
      </c>
      <c r="E141" s="209" t="s">
        <v>3046</v>
      </c>
      <c r="F141" s="210" t="s">
        <v>3047</v>
      </c>
      <c r="G141" s="211" t="s">
        <v>323</v>
      </c>
      <c r="H141" s="212">
        <v>0.625</v>
      </c>
      <c r="I141" s="213"/>
      <c r="J141" s="212">
        <f t="shared" si="0"/>
        <v>0</v>
      </c>
      <c r="K141" s="214"/>
      <c r="L141" s="215"/>
      <c r="M141" s="216" t="s">
        <v>1</v>
      </c>
      <c r="N141" s="217" t="s">
        <v>40</v>
      </c>
      <c r="O141" s="59"/>
      <c r="P141" s="179">
        <f t="shared" si="1"/>
        <v>0</v>
      </c>
      <c r="Q141" s="179">
        <v>1</v>
      </c>
      <c r="R141" s="179">
        <f t="shared" si="2"/>
        <v>0.625</v>
      </c>
      <c r="S141" s="179">
        <v>0</v>
      </c>
      <c r="T141" s="18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302</v>
      </c>
      <c r="AT141" s="181" t="s">
        <v>394</v>
      </c>
      <c r="AU141" s="181" t="s">
        <v>89</v>
      </c>
      <c r="AY141" s="18" t="s">
        <v>258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89</v>
      </c>
      <c r="BK141" s="183">
        <f t="shared" si="9"/>
        <v>0</v>
      </c>
      <c r="BL141" s="18" t="s">
        <v>264</v>
      </c>
      <c r="BM141" s="181" t="s">
        <v>7</v>
      </c>
    </row>
    <row r="142" spans="1:65" s="2" customFormat="1" ht="24" customHeight="1">
      <c r="A142" s="33"/>
      <c r="B142" s="169"/>
      <c r="C142" s="170" t="s">
        <v>1070</v>
      </c>
      <c r="D142" s="170" t="s">
        <v>260</v>
      </c>
      <c r="E142" s="171" t="s">
        <v>3048</v>
      </c>
      <c r="F142" s="172" t="s">
        <v>3049</v>
      </c>
      <c r="G142" s="173" t="s">
        <v>275</v>
      </c>
      <c r="H142" s="174">
        <v>6.71</v>
      </c>
      <c r="I142" s="175"/>
      <c r="J142" s="174">
        <f t="shared" si="0"/>
        <v>0</v>
      </c>
      <c r="K142" s="176"/>
      <c r="L142" s="34"/>
      <c r="M142" s="177" t="s">
        <v>1</v>
      </c>
      <c r="N142" s="178" t="s">
        <v>40</v>
      </c>
      <c r="O142" s="59"/>
      <c r="P142" s="179">
        <f t="shared" si="1"/>
        <v>0</v>
      </c>
      <c r="Q142" s="179">
        <v>0</v>
      </c>
      <c r="R142" s="179">
        <f t="shared" si="2"/>
        <v>0</v>
      </c>
      <c r="S142" s="179">
        <v>0</v>
      </c>
      <c r="T142" s="18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1" t="s">
        <v>264</v>
      </c>
      <c r="AT142" s="181" t="s">
        <v>260</v>
      </c>
      <c r="AU142" s="181" t="s">
        <v>89</v>
      </c>
      <c r="AY142" s="18" t="s">
        <v>258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18" t="s">
        <v>89</v>
      </c>
      <c r="BK142" s="183">
        <f t="shared" si="9"/>
        <v>0</v>
      </c>
      <c r="BL142" s="18" t="s">
        <v>264</v>
      </c>
      <c r="BM142" s="181" t="s">
        <v>383</v>
      </c>
    </row>
    <row r="143" spans="1:65" s="2" customFormat="1" ht="24" customHeight="1">
      <c r="A143" s="33"/>
      <c r="B143" s="169"/>
      <c r="C143" s="208" t="s">
        <v>1074</v>
      </c>
      <c r="D143" s="208" t="s">
        <v>394</v>
      </c>
      <c r="E143" s="209" t="s">
        <v>3050</v>
      </c>
      <c r="F143" s="210" t="s">
        <v>3051</v>
      </c>
      <c r="G143" s="211" t="s">
        <v>323</v>
      </c>
      <c r="H143" s="212">
        <v>16.77</v>
      </c>
      <c r="I143" s="213"/>
      <c r="J143" s="212">
        <f t="shared" si="0"/>
        <v>0</v>
      </c>
      <c r="K143" s="214"/>
      <c r="L143" s="215"/>
      <c r="M143" s="216" t="s">
        <v>1</v>
      </c>
      <c r="N143" s="217" t="s">
        <v>40</v>
      </c>
      <c r="O143" s="59"/>
      <c r="P143" s="179">
        <f t="shared" si="1"/>
        <v>0</v>
      </c>
      <c r="Q143" s="179">
        <v>1</v>
      </c>
      <c r="R143" s="179">
        <f t="shared" si="2"/>
        <v>16.77</v>
      </c>
      <c r="S143" s="179">
        <v>0</v>
      </c>
      <c r="T143" s="18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302</v>
      </c>
      <c r="AT143" s="181" t="s">
        <v>394</v>
      </c>
      <c r="AU143" s="181" t="s">
        <v>89</v>
      </c>
      <c r="AY143" s="18" t="s">
        <v>258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18" t="s">
        <v>89</v>
      </c>
      <c r="BK143" s="183">
        <f t="shared" si="9"/>
        <v>0</v>
      </c>
      <c r="BL143" s="18" t="s">
        <v>264</v>
      </c>
      <c r="BM143" s="181" t="s">
        <v>393</v>
      </c>
    </row>
    <row r="144" spans="1:65" s="12" customFormat="1" ht="22.9" customHeight="1">
      <c r="B144" s="156"/>
      <c r="D144" s="157" t="s">
        <v>73</v>
      </c>
      <c r="E144" s="167" t="s">
        <v>264</v>
      </c>
      <c r="F144" s="167" t="s">
        <v>3052</v>
      </c>
      <c r="I144" s="159"/>
      <c r="J144" s="168">
        <f>BK144</f>
        <v>0</v>
      </c>
      <c r="L144" s="156"/>
      <c r="M144" s="161"/>
      <c r="N144" s="162"/>
      <c r="O144" s="162"/>
      <c r="P144" s="163">
        <f>SUM(P145:P147)</f>
        <v>0</v>
      </c>
      <c r="Q144" s="162"/>
      <c r="R144" s="163">
        <f>SUM(R145:R147)</f>
        <v>6.2764600000000055</v>
      </c>
      <c r="S144" s="162"/>
      <c r="T144" s="164">
        <f>SUM(T145:T147)</f>
        <v>0</v>
      </c>
      <c r="AR144" s="157" t="s">
        <v>82</v>
      </c>
      <c r="AT144" s="165" t="s">
        <v>73</v>
      </c>
      <c r="AU144" s="165" t="s">
        <v>82</v>
      </c>
      <c r="AY144" s="157" t="s">
        <v>258</v>
      </c>
      <c r="BK144" s="166">
        <f>SUM(BK145:BK147)</f>
        <v>0</v>
      </c>
    </row>
    <row r="145" spans="1:65" s="2" customFormat="1" ht="24" customHeight="1">
      <c r="A145" s="33"/>
      <c r="B145" s="169"/>
      <c r="C145" s="170" t="s">
        <v>992</v>
      </c>
      <c r="D145" s="170" t="s">
        <v>260</v>
      </c>
      <c r="E145" s="171" t="s">
        <v>3053</v>
      </c>
      <c r="F145" s="172" t="s">
        <v>3054</v>
      </c>
      <c r="G145" s="173" t="s">
        <v>435</v>
      </c>
      <c r="H145" s="174">
        <v>12</v>
      </c>
      <c r="I145" s="175"/>
      <c r="J145" s="174">
        <f>ROUND(I145*H145,3)</f>
        <v>0</v>
      </c>
      <c r="K145" s="176"/>
      <c r="L145" s="34"/>
      <c r="M145" s="177" t="s">
        <v>1</v>
      </c>
      <c r="N145" s="178" t="s">
        <v>40</v>
      </c>
      <c r="O145" s="59"/>
      <c r="P145" s="179">
        <f>O145*H145</f>
        <v>0</v>
      </c>
      <c r="Q145" s="179">
        <v>4.5620000000000001E-2</v>
      </c>
      <c r="R145" s="179">
        <f>Q145*H145</f>
        <v>0.54744000000000004</v>
      </c>
      <c r="S145" s="179">
        <v>0</v>
      </c>
      <c r="T145" s="18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264</v>
      </c>
      <c r="AT145" s="181" t="s">
        <v>260</v>
      </c>
      <c r="AU145" s="181" t="s">
        <v>89</v>
      </c>
      <c r="AY145" s="18" t="s">
        <v>258</v>
      </c>
      <c r="BE145" s="182">
        <f>IF(N145="základná",J145,0)</f>
        <v>0</v>
      </c>
      <c r="BF145" s="182">
        <f>IF(N145="znížená",J145,0)</f>
        <v>0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8" t="s">
        <v>89</v>
      </c>
      <c r="BK145" s="183">
        <f>ROUND(I145*H145,3)</f>
        <v>0</v>
      </c>
      <c r="BL145" s="18" t="s">
        <v>264</v>
      </c>
      <c r="BM145" s="181" t="s">
        <v>406</v>
      </c>
    </row>
    <row r="146" spans="1:65" s="2" customFormat="1" ht="36" customHeight="1">
      <c r="A146" s="33"/>
      <c r="B146" s="169"/>
      <c r="C146" s="170" t="s">
        <v>1084</v>
      </c>
      <c r="D146" s="170" t="s">
        <v>260</v>
      </c>
      <c r="E146" s="171" t="s">
        <v>3055</v>
      </c>
      <c r="F146" s="172" t="s">
        <v>3056</v>
      </c>
      <c r="G146" s="173" t="s">
        <v>275</v>
      </c>
      <c r="H146" s="174">
        <v>2.0699999999999998</v>
      </c>
      <c r="I146" s="175"/>
      <c r="J146" s="174">
        <f>ROUND(I146*H146,3)</f>
        <v>0</v>
      </c>
      <c r="K146" s="176"/>
      <c r="L146" s="34"/>
      <c r="M146" s="177" t="s">
        <v>1</v>
      </c>
      <c r="N146" s="178" t="s">
        <v>40</v>
      </c>
      <c r="O146" s="59"/>
      <c r="P146" s="179">
        <f>O146*H146</f>
        <v>0</v>
      </c>
      <c r="Q146" s="179">
        <v>1.89076811594203</v>
      </c>
      <c r="R146" s="179">
        <f>Q146*H146</f>
        <v>3.9138900000000016</v>
      </c>
      <c r="S146" s="179">
        <v>0</v>
      </c>
      <c r="T146" s="18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264</v>
      </c>
      <c r="AT146" s="181" t="s">
        <v>260</v>
      </c>
      <c r="AU146" s="181" t="s">
        <v>89</v>
      </c>
      <c r="AY146" s="18" t="s">
        <v>258</v>
      </c>
      <c r="BE146" s="182">
        <f>IF(N146="základná",J146,0)</f>
        <v>0</v>
      </c>
      <c r="BF146" s="182">
        <f>IF(N146="znížená",J146,0)</f>
        <v>0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8" t="s">
        <v>89</v>
      </c>
      <c r="BK146" s="183">
        <f>ROUND(I146*H146,3)</f>
        <v>0</v>
      </c>
      <c r="BL146" s="18" t="s">
        <v>264</v>
      </c>
      <c r="BM146" s="181" t="s">
        <v>424</v>
      </c>
    </row>
    <row r="147" spans="1:65" s="2" customFormat="1" ht="24" customHeight="1">
      <c r="A147" s="33"/>
      <c r="B147" s="169"/>
      <c r="C147" s="170" t="s">
        <v>1089</v>
      </c>
      <c r="D147" s="170" t="s">
        <v>260</v>
      </c>
      <c r="E147" s="171" t="s">
        <v>3057</v>
      </c>
      <c r="F147" s="172" t="s">
        <v>3058</v>
      </c>
      <c r="G147" s="173" t="s">
        <v>275</v>
      </c>
      <c r="H147" s="174">
        <v>0.96</v>
      </c>
      <c r="I147" s="175"/>
      <c r="J147" s="174">
        <f>ROUND(I147*H147,3)</f>
        <v>0</v>
      </c>
      <c r="K147" s="176"/>
      <c r="L147" s="34"/>
      <c r="M147" s="177" t="s">
        <v>1</v>
      </c>
      <c r="N147" s="178" t="s">
        <v>40</v>
      </c>
      <c r="O147" s="59"/>
      <c r="P147" s="179">
        <f>O147*H147</f>
        <v>0</v>
      </c>
      <c r="Q147" s="179">
        <v>1.8907604166666701</v>
      </c>
      <c r="R147" s="179">
        <f>Q147*H147</f>
        <v>1.8151300000000032</v>
      </c>
      <c r="S147" s="179">
        <v>0</v>
      </c>
      <c r="T147" s="18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264</v>
      </c>
      <c r="AT147" s="181" t="s">
        <v>260</v>
      </c>
      <c r="AU147" s="181" t="s">
        <v>89</v>
      </c>
      <c r="AY147" s="18" t="s">
        <v>258</v>
      </c>
      <c r="BE147" s="182">
        <f>IF(N147="základná",J147,0)</f>
        <v>0</v>
      </c>
      <c r="BF147" s="182">
        <f>IF(N147="znížená",J147,0)</f>
        <v>0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8" t="s">
        <v>89</v>
      </c>
      <c r="BK147" s="183">
        <f>ROUND(I147*H147,3)</f>
        <v>0</v>
      </c>
      <c r="BL147" s="18" t="s">
        <v>264</v>
      </c>
      <c r="BM147" s="181" t="s">
        <v>437</v>
      </c>
    </row>
    <row r="148" spans="1:65" s="12" customFormat="1" ht="22.9" customHeight="1">
      <c r="B148" s="156"/>
      <c r="D148" s="157" t="s">
        <v>73</v>
      </c>
      <c r="E148" s="167" t="s">
        <v>293</v>
      </c>
      <c r="F148" s="167" t="s">
        <v>3059</v>
      </c>
      <c r="I148" s="159"/>
      <c r="J148" s="168">
        <f>BK148</f>
        <v>0</v>
      </c>
      <c r="L148" s="156"/>
      <c r="M148" s="161"/>
      <c r="N148" s="162"/>
      <c r="O148" s="162"/>
      <c r="P148" s="163">
        <f>SUM(P149:P154)</f>
        <v>0</v>
      </c>
      <c r="Q148" s="162"/>
      <c r="R148" s="163">
        <f>SUM(R149:R154)</f>
        <v>2.1630400000000001</v>
      </c>
      <c r="S148" s="162"/>
      <c r="T148" s="164">
        <f>SUM(T149:T154)</f>
        <v>0</v>
      </c>
      <c r="AR148" s="157" t="s">
        <v>82</v>
      </c>
      <c r="AT148" s="165" t="s">
        <v>73</v>
      </c>
      <c r="AU148" s="165" t="s">
        <v>82</v>
      </c>
      <c r="AY148" s="157" t="s">
        <v>258</v>
      </c>
      <c r="BK148" s="166">
        <f>SUM(BK149:BK154)</f>
        <v>0</v>
      </c>
    </row>
    <row r="149" spans="1:65" s="2" customFormat="1" ht="36" customHeight="1">
      <c r="A149" s="33"/>
      <c r="B149" s="169"/>
      <c r="C149" s="170" t="s">
        <v>988</v>
      </c>
      <c r="D149" s="170" t="s">
        <v>260</v>
      </c>
      <c r="E149" s="171" t="s">
        <v>3060</v>
      </c>
      <c r="F149" s="172" t="s">
        <v>3061</v>
      </c>
      <c r="G149" s="173" t="s">
        <v>263</v>
      </c>
      <c r="H149" s="174">
        <v>12</v>
      </c>
      <c r="I149" s="175"/>
      <c r="J149" s="174">
        <f t="shared" ref="J149:J154" si="10">ROUND(I149*H149,3)</f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ref="P149:P154" si="11">O149*H149</f>
        <v>0</v>
      </c>
      <c r="Q149" s="179">
        <v>1.92E-3</v>
      </c>
      <c r="R149" s="179">
        <f t="shared" ref="R149:R154" si="12">Q149*H149</f>
        <v>2.3040000000000001E-2</v>
      </c>
      <c r="S149" s="179">
        <v>0</v>
      </c>
      <c r="T149" s="180">
        <f t="shared" ref="T149:T154" si="1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264</v>
      </c>
      <c r="AT149" s="181" t="s">
        <v>260</v>
      </c>
      <c r="AU149" s="181" t="s">
        <v>89</v>
      </c>
      <c r="AY149" s="18" t="s">
        <v>258</v>
      </c>
      <c r="BE149" s="182">
        <f t="shared" ref="BE149:BE154" si="14">IF(N149="základná",J149,0)</f>
        <v>0</v>
      </c>
      <c r="BF149" s="182">
        <f t="shared" ref="BF149:BF154" si="15">IF(N149="znížená",J149,0)</f>
        <v>0</v>
      </c>
      <c r="BG149" s="182">
        <f t="shared" ref="BG149:BG154" si="16">IF(N149="zákl. prenesená",J149,0)</f>
        <v>0</v>
      </c>
      <c r="BH149" s="182">
        <f t="shared" ref="BH149:BH154" si="17">IF(N149="zníž. prenesená",J149,0)</f>
        <v>0</v>
      </c>
      <c r="BI149" s="182">
        <f t="shared" ref="BI149:BI154" si="18">IF(N149="nulová",J149,0)</f>
        <v>0</v>
      </c>
      <c r="BJ149" s="18" t="s">
        <v>89</v>
      </c>
      <c r="BK149" s="183">
        <f t="shared" ref="BK149:BK154" si="19">ROUND(I149*H149,3)</f>
        <v>0</v>
      </c>
      <c r="BL149" s="18" t="s">
        <v>264</v>
      </c>
      <c r="BM149" s="181" t="s">
        <v>445</v>
      </c>
    </row>
    <row r="150" spans="1:65" s="2" customFormat="1" ht="24" customHeight="1">
      <c r="A150" s="33"/>
      <c r="B150" s="169"/>
      <c r="C150" s="170" t="s">
        <v>996</v>
      </c>
      <c r="D150" s="170" t="s">
        <v>260</v>
      </c>
      <c r="E150" s="171" t="s">
        <v>3062</v>
      </c>
      <c r="F150" s="172" t="s">
        <v>3063</v>
      </c>
      <c r="G150" s="173" t="s">
        <v>435</v>
      </c>
      <c r="H150" s="174">
        <v>24</v>
      </c>
      <c r="I150" s="175"/>
      <c r="J150" s="174">
        <f t="shared" si="10"/>
        <v>0</v>
      </c>
      <c r="K150" s="176"/>
      <c r="L150" s="34"/>
      <c r="M150" s="177" t="s">
        <v>1</v>
      </c>
      <c r="N150" s="178" t="s">
        <v>40</v>
      </c>
      <c r="O150" s="59"/>
      <c r="P150" s="179">
        <f t="shared" si="11"/>
        <v>0</v>
      </c>
      <c r="Q150" s="179">
        <v>8.7299999999999999E-3</v>
      </c>
      <c r="R150" s="179">
        <f t="shared" si="12"/>
        <v>0.20951999999999998</v>
      </c>
      <c r="S150" s="179">
        <v>0</v>
      </c>
      <c r="T150" s="18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1" t="s">
        <v>264</v>
      </c>
      <c r="AT150" s="181" t="s">
        <v>260</v>
      </c>
      <c r="AU150" s="181" t="s">
        <v>89</v>
      </c>
      <c r="AY150" s="18" t="s">
        <v>258</v>
      </c>
      <c r="BE150" s="182">
        <f t="shared" si="14"/>
        <v>0</v>
      </c>
      <c r="BF150" s="182">
        <f t="shared" si="15"/>
        <v>0</v>
      </c>
      <c r="BG150" s="182">
        <f t="shared" si="16"/>
        <v>0</v>
      </c>
      <c r="BH150" s="182">
        <f t="shared" si="17"/>
        <v>0</v>
      </c>
      <c r="BI150" s="182">
        <f t="shared" si="18"/>
        <v>0</v>
      </c>
      <c r="BJ150" s="18" t="s">
        <v>89</v>
      </c>
      <c r="BK150" s="183">
        <f t="shared" si="19"/>
        <v>0</v>
      </c>
      <c r="BL150" s="18" t="s">
        <v>264</v>
      </c>
      <c r="BM150" s="181" t="s">
        <v>453</v>
      </c>
    </row>
    <row r="151" spans="1:65" s="2" customFormat="1" ht="24" customHeight="1">
      <c r="A151" s="33"/>
      <c r="B151" s="169"/>
      <c r="C151" s="170" t="s">
        <v>1000</v>
      </c>
      <c r="D151" s="170" t="s">
        <v>260</v>
      </c>
      <c r="E151" s="171" t="s">
        <v>3064</v>
      </c>
      <c r="F151" s="172" t="s">
        <v>3065</v>
      </c>
      <c r="G151" s="173" t="s">
        <v>263</v>
      </c>
      <c r="H151" s="174">
        <v>10</v>
      </c>
      <c r="I151" s="175"/>
      <c r="J151" s="174">
        <f t="shared" si="10"/>
        <v>0</v>
      </c>
      <c r="K151" s="176"/>
      <c r="L151" s="34"/>
      <c r="M151" s="177" t="s">
        <v>1</v>
      </c>
      <c r="N151" s="178" t="s">
        <v>40</v>
      </c>
      <c r="O151" s="59"/>
      <c r="P151" s="179">
        <f t="shared" si="11"/>
        <v>0</v>
      </c>
      <c r="Q151" s="179">
        <v>7.5520000000000004E-2</v>
      </c>
      <c r="R151" s="179">
        <f t="shared" si="12"/>
        <v>0.75520000000000009</v>
      </c>
      <c r="S151" s="179">
        <v>0</v>
      </c>
      <c r="T151" s="180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1" t="s">
        <v>264</v>
      </c>
      <c r="AT151" s="181" t="s">
        <v>260</v>
      </c>
      <c r="AU151" s="181" t="s">
        <v>89</v>
      </c>
      <c r="AY151" s="18" t="s">
        <v>258</v>
      </c>
      <c r="BE151" s="182">
        <f t="shared" si="14"/>
        <v>0</v>
      </c>
      <c r="BF151" s="182">
        <f t="shared" si="15"/>
        <v>0</v>
      </c>
      <c r="BG151" s="182">
        <f t="shared" si="16"/>
        <v>0</v>
      </c>
      <c r="BH151" s="182">
        <f t="shared" si="17"/>
        <v>0</v>
      </c>
      <c r="BI151" s="182">
        <f t="shared" si="18"/>
        <v>0</v>
      </c>
      <c r="BJ151" s="18" t="s">
        <v>89</v>
      </c>
      <c r="BK151" s="183">
        <f t="shared" si="19"/>
        <v>0</v>
      </c>
      <c r="BL151" s="18" t="s">
        <v>264</v>
      </c>
      <c r="BM151" s="181" t="s">
        <v>461</v>
      </c>
    </row>
    <row r="152" spans="1:65" s="2" customFormat="1" ht="24" customHeight="1">
      <c r="A152" s="33"/>
      <c r="B152" s="169"/>
      <c r="C152" s="170" t="s">
        <v>1004</v>
      </c>
      <c r="D152" s="170" t="s">
        <v>260</v>
      </c>
      <c r="E152" s="171" t="s">
        <v>3066</v>
      </c>
      <c r="F152" s="172" t="s">
        <v>3067</v>
      </c>
      <c r="G152" s="173" t="s">
        <v>263</v>
      </c>
      <c r="H152" s="174">
        <v>15</v>
      </c>
      <c r="I152" s="175"/>
      <c r="J152" s="174">
        <f t="shared" si="10"/>
        <v>0</v>
      </c>
      <c r="K152" s="176"/>
      <c r="L152" s="34"/>
      <c r="M152" s="177" t="s">
        <v>1</v>
      </c>
      <c r="N152" s="178" t="s">
        <v>40</v>
      </c>
      <c r="O152" s="59"/>
      <c r="P152" s="179">
        <f t="shared" si="11"/>
        <v>0</v>
      </c>
      <c r="Q152" s="179">
        <v>1.92E-3</v>
      </c>
      <c r="R152" s="179">
        <f t="shared" si="12"/>
        <v>2.8799999999999999E-2</v>
      </c>
      <c r="S152" s="179">
        <v>0</v>
      </c>
      <c r="T152" s="180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1" t="s">
        <v>264</v>
      </c>
      <c r="AT152" s="181" t="s">
        <v>260</v>
      </c>
      <c r="AU152" s="181" t="s">
        <v>89</v>
      </c>
      <c r="AY152" s="18" t="s">
        <v>258</v>
      </c>
      <c r="BE152" s="182">
        <f t="shared" si="14"/>
        <v>0</v>
      </c>
      <c r="BF152" s="182">
        <f t="shared" si="15"/>
        <v>0</v>
      </c>
      <c r="BG152" s="182">
        <f t="shared" si="16"/>
        <v>0</v>
      </c>
      <c r="BH152" s="182">
        <f t="shared" si="17"/>
        <v>0</v>
      </c>
      <c r="BI152" s="182">
        <f t="shared" si="18"/>
        <v>0</v>
      </c>
      <c r="BJ152" s="18" t="s">
        <v>89</v>
      </c>
      <c r="BK152" s="183">
        <f t="shared" si="19"/>
        <v>0</v>
      </c>
      <c r="BL152" s="18" t="s">
        <v>264</v>
      </c>
      <c r="BM152" s="181" t="s">
        <v>469</v>
      </c>
    </row>
    <row r="153" spans="1:65" s="2" customFormat="1" ht="24" customHeight="1">
      <c r="A153" s="33"/>
      <c r="B153" s="169"/>
      <c r="C153" s="170" t="s">
        <v>1079</v>
      </c>
      <c r="D153" s="170" t="s">
        <v>260</v>
      </c>
      <c r="E153" s="171" t="s">
        <v>3068</v>
      </c>
      <c r="F153" s="172" t="s">
        <v>3069</v>
      </c>
      <c r="G153" s="173" t="s">
        <v>275</v>
      </c>
      <c r="H153" s="174">
        <v>0.5</v>
      </c>
      <c r="I153" s="175"/>
      <c r="J153" s="174">
        <f t="shared" si="10"/>
        <v>0</v>
      </c>
      <c r="K153" s="176"/>
      <c r="L153" s="34"/>
      <c r="M153" s="177" t="s">
        <v>1</v>
      </c>
      <c r="N153" s="178" t="s">
        <v>40</v>
      </c>
      <c r="O153" s="59"/>
      <c r="P153" s="179">
        <f t="shared" si="11"/>
        <v>0</v>
      </c>
      <c r="Q153" s="179">
        <v>2.19408</v>
      </c>
      <c r="R153" s="179">
        <f t="shared" si="12"/>
        <v>1.09704</v>
      </c>
      <c r="S153" s="179">
        <v>0</v>
      </c>
      <c r="T153" s="180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264</v>
      </c>
      <c r="AT153" s="181" t="s">
        <v>260</v>
      </c>
      <c r="AU153" s="181" t="s">
        <v>89</v>
      </c>
      <c r="AY153" s="18" t="s">
        <v>258</v>
      </c>
      <c r="BE153" s="182">
        <f t="shared" si="14"/>
        <v>0</v>
      </c>
      <c r="BF153" s="182">
        <f t="shared" si="15"/>
        <v>0</v>
      </c>
      <c r="BG153" s="182">
        <f t="shared" si="16"/>
        <v>0</v>
      </c>
      <c r="BH153" s="182">
        <f t="shared" si="17"/>
        <v>0</v>
      </c>
      <c r="BI153" s="182">
        <f t="shared" si="18"/>
        <v>0</v>
      </c>
      <c r="BJ153" s="18" t="s">
        <v>89</v>
      </c>
      <c r="BK153" s="183">
        <f t="shared" si="19"/>
        <v>0</v>
      </c>
      <c r="BL153" s="18" t="s">
        <v>264</v>
      </c>
      <c r="BM153" s="181" t="s">
        <v>478</v>
      </c>
    </row>
    <row r="154" spans="1:65" s="2" customFormat="1" ht="24" customHeight="1">
      <c r="A154" s="33"/>
      <c r="B154" s="169"/>
      <c r="C154" s="170" t="s">
        <v>1010</v>
      </c>
      <c r="D154" s="170" t="s">
        <v>260</v>
      </c>
      <c r="E154" s="171" t="s">
        <v>3070</v>
      </c>
      <c r="F154" s="172" t="s">
        <v>3071</v>
      </c>
      <c r="G154" s="173" t="s">
        <v>263</v>
      </c>
      <c r="H154" s="174">
        <v>0.8</v>
      </c>
      <c r="I154" s="175"/>
      <c r="J154" s="174">
        <f t="shared" si="10"/>
        <v>0</v>
      </c>
      <c r="K154" s="176"/>
      <c r="L154" s="34"/>
      <c r="M154" s="177" t="s">
        <v>1</v>
      </c>
      <c r="N154" s="178" t="s">
        <v>40</v>
      </c>
      <c r="O154" s="59"/>
      <c r="P154" s="179">
        <f t="shared" si="11"/>
        <v>0</v>
      </c>
      <c r="Q154" s="179">
        <v>6.1800000000000001E-2</v>
      </c>
      <c r="R154" s="179">
        <f t="shared" si="12"/>
        <v>4.9440000000000005E-2</v>
      </c>
      <c r="S154" s="179">
        <v>0</v>
      </c>
      <c r="T154" s="180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1" t="s">
        <v>264</v>
      </c>
      <c r="AT154" s="181" t="s">
        <v>260</v>
      </c>
      <c r="AU154" s="181" t="s">
        <v>89</v>
      </c>
      <c r="AY154" s="18" t="s">
        <v>258</v>
      </c>
      <c r="BE154" s="182">
        <f t="shared" si="14"/>
        <v>0</v>
      </c>
      <c r="BF154" s="182">
        <f t="shared" si="15"/>
        <v>0</v>
      </c>
      <c r="BG154" s="182">
        <f t="shared" si="16"/>
        <v>0</v>
      </c>
      <c r="BH154" s="182">
        <f t="shared" si="17"/>
        <v>0</v>
      </c>
      <c r="BI154" s="182">
        <f t="shared" si="18"/>
        <v>0</v>
      </c>
      <c r="BJ154" s="18" t="s">
        <v>89</v>
      </c>
      <c r="BK154" s="183">
        <f t="shared" si="19"/>
        <v>0</v>
      </c>
      <c r="BL154" s="18" t="s">
        <v>264</v>
      </c>
      <c r="BM154" s="181" t="s">
        <v>490</v>
      </c>
    </row>
    <row r="155" spans="1:65" s="12" customFormat="1" ht="22.9" customHeight="1">
      <c r="B155" s="156"/>
      <c r="D155" s="157" t="s">
        <v>73</v>
      </c>
      <c r="E155" s="167" t="s">
        <v>302</v>
      </c>
      <c r="F155" s="167" t="s">
        <v>3072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SUM(P156:P180)</f>
        <v>0</v>
      </c>
      <c r="Q155" s="162"/>
      <c r="R155" s="163">
        <f>SUM(R156:R180)</f>
        <v>0.40334999999999982</v>
      </c>
      <c r="S155" s="162"/>
      <c r="T155" s="164">
        <f>SUM(T156:T180)</f>
        <v>0</v>
      </c>
      <c r="AR155" s="157" t="s">
        <v>82</v>
      </c>
      <c r="AT155" s="165" t="s">
        <v>73</v>
      </c>
      <c r="AU155" s="165" t="s">
        <v>82</v>
      </c>
      <c r="AY155" s="157" t="s">
        <v>258</v>
      </c>
      <c r="BK155" s="166">
        <f>SUM(BK156:BK180)</f>
        <v>0</v>
      </c>
    </row>
    <row r="156" spans="1:65" s="2" customFormat="1" ht="24" customHeight="1">
      <c r="A156" s="33"/>
      <c r="B156" s="169"/>
      <c r="C156" s="170" t="s">
        <v>1136</v>
      </c>
      <c r="D156" s="170" t="s">
        <v>260</v>
      </c>
      <c r="E156" s="171" t="s">
        <v>3073</v>
      </c>
      <c r="F156" s="172" t="s">
        <v>3074</v>
      </c>
      <c r="G156" s="173" t="s">
        <v>528</v>
      </c>
      <c r="H156" s="174">
        <v>6</v>
      </c>
      <c r="I156" s="175"/>
      <c r="J156" s="174">
        <f t="shared" ref="J156:J180" si="20">ROUND(I156*H156,3)</f>
        <v>0</v>
      </c>
      <c r="K156" s="176"/>
      <c r="L156" s="34"/>
      <c r="M156" s="177" t="s">
        <v>1</v>
      </c>
      <c r="N156" s="178" t="s">
        <v>40</v>
      </c>
      <c r="O156" s="59"/>
      <c r="P156" s="179">
        <f t="shared" ref="P156:P180" si="21">O156*H156</f>
        <v>0</v>
      </c>
      <c r="Q156" s="179">
        <v>1.0000000000000001E-5</v>
      </c>
      <c r="R156" s="179">
        <f t="shared" ref="R156:R180" si="22">Q156*H156</f>
        <v>6.0000000000000008E-5</v>
      </c>
      <c r="S156" s="179">
        <v>0</v>
      </c>
      <c r="T156" s="180">
        <f t="shared" ref="T156:T180" si="2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1" t="s">
        <v>264</v>
      </c>
      <c r="AT156" s="181" t="s">
        <v>260</v>
      </c>
      <c r="AU156" s="181" t="s">
        <v>89</v>
      </c>
      <c r="AY156" s="18" t="s">
        <v>258</v>
      </c>
      <c r="BE156" s="182">
        <f t="shared" ref="BE156:BE180" si="24">IF(N156="základná",J156,0)</f>
        <v>0</v>
      </c>
      <c r="BF156" s="182">
        <f t="shared" ref="BF156:BF180" si="25">IF(N156="znížená",J156,0)</f>
        <v>0</v>
      </c>
      <c r="BG156" s="182">
        <f t="shared" ref="BG156:BG180" si="26">IF(N156="zákl. prenesená",J156,0)</f>
        <v>0</v>
      </c>
      <c r="BH156" s="182">
        <f t="shared" ref="BH156:BH180" si="27">IF(N156="zníž. prenesená",J156,0)</f>
        <v>0</v>
      </c>
      <c r="BI156" s="182">
        <f t="shared" ref="BI156:BI180" si="28">IF(N156="nulová",J156,0)</f>
        <v>0</v>
      </c>
      <c r="BJ156" s="18" t="s">
        <v>89</v>
      </c>
      <c r="BK156" s="183">
        <f t="shared" ref="BK156:BK180" si="29">ROUND(I156*H156,3)</f>
        <v>0</v>
      </c>
      <c r="BL156" s="18" t="s">
        <v>264</v>
      </c>
      <c r="BM156" s="181" t="s">
        <v>503</v>
      </c>
    </row>
    <row r="157" spans="1:65" s="2" customFormat="1" ht="24" customHeight="1">
      <c r="A157" s="33"/>
      <c r="B157" s="169"/>
      <c r="C157" s="208" t="s">
        <v>1140</v>
      </c>
      <c r="D157" s="208" t="s">
        <v>394</v>
      </c>
      <c r="E157" s="209" t="s">
        <v>3075</v>
      </c>
      <c r="F157" s="210" t="s">
        <v>3076</v>
      </c>
      <c r="G157" s="211" t="s">
        <v>435</v>
      </c>
      <c r="H157" s="212">
        <v>1.002</v>
      </c>
      <c r="I157" s="213"/>
      <c r="J157" s="212">
        <f t="shared" si="20"/>
        <v>0</v>
      </c>
      <c r="K157" s="214"/>
      <c r="L157" s="215"/>
      <c r="M157" s="216" t="s">
        <v>1</v>
      </c>
      <c r="N157" s="217" t="s">
        <v>40</v>
      </c>
      <c r="O157" s="59"/>
      <c r="P157" s="179">
        <f t="shared" si="21"/>
        <v>0</v>
      </c>
      <c r="Q157" s="179">
        <v>1.7814371257485001E-2</v>
      </c>
      <c r="R157" s="179">
        <f t="shared" si="22"/>
        <v>1.784999999999997E-2</v>
      </c>
      <c r="S157" s="179">
        <v>0</v>
      </c>
      <c r="T157" s="180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1" t="s">
        <v>302</v>
      </c>
      <c r="AT157" s="181" t="s">
        <v>394</v>
      </c>
      <c r="AU157" s="181" t="s">
        <v>89</v>
      </c>
      <c r="AY157" s="18" t="s">
        <v>258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18" t="s">
        <v>89</v>
      </c>
      <c r="BK157" s="183">
        <f t="shared" si="29"/>
        <v>0</v>
      </c>
      <c r="BL157" s="18" t="s">
        <v>264</v>
      </c>
      <c r="BM157" s="181" t="s">
        <v>525</v>
      </c>
    </row>
    <row r="158" spans="1:65" s="2" customFormat="1" ht="24" customHeight="1">
      <c r="A158" s="33"/>
      <c r="B158" s="169"/>
      <c r="C158" s="170" t="s">
        <v>1145</v>
      </c>
      <c r="D158" s="170" t="s">
        <v>260</v>
      </c>
      <c r="E158" s="171" t="s">
        <v>3077</v>
      </c>
      <c r="F158" s="172" t="s">
        <v>3078</v>
      </c>
      <c r="G158" s="173" t="s">
        <v>528</v>
      </c>
      <c r="H158" s="174">
        <v>15</v>
      </c>
      <c r="I158" s="175"/>
      <c r="J158" s="174">
        <f t="shared" si="20"/>
        <v>0</v>
      </c>
      <c r="K158" s="176"/>
      <c r="L158" s="34"/>
      <c r="M158" s="177" t="s">
        <v>1</v>
      </c>
      <c r="N158" s="178" t="s">
        <v>40</v>
      </c>
      <c r="O158" s="59"/>
      <c r="P158" s="179">
        <f t="shared" si="21"/>
        <v>0</v>
      </c>
      <c r="Q158" s="179">
        <v>1.0000000000000001E-5</v>
      </c>
      <c r="R158" s="179">
        <f t="shared" si="22"/>
        <v>1.5000000000000001E-4</v>
      </c>
      <c r="S158" s="179">
        <v>0</v>
      </c>
      <c r="T158" s="180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264</v>
      </c>
      <c r="AT158" s="181" t="s">
        <v>260</v>
      </c>
      <c r="AU158" s="181" t="s">
        <v>89</v>
      </c>
      <c r="AY158" s="18" t="s">
        <v>258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18" t="s">
        <v>89</v>
      </c>
      <c r="BK158" s="183">
        <f t="shared" si="29"/>
        <v>0</v>
      </c>
      <c r="BL158" s="18" t="s">
        <v>264</v>
      </c>
      <c r="BM158" s="181" t="s">
        <v>550</v>
      </c>
    </row>
    <row r="159" spans="1:65" s="2" customFormat="1" ht="24" customHeight="1">
      <c r="A159" s="33"/>
      <c r="B159" s="169"/>
      <c r="C159" s="208" t="s">
        <v>1149</v>
      </c>
      <c r="D159" s="208" t="s">
        <v>394</v>
      </c>
      <c r="E159" s="209" t="s">
        <v>3079</v>
      </c>
      <c r="F159" s="210" t="s">
        <v>3080</v>
      </c>
      <c r="G159" s="211" t="s">
        <v>435</v>
      </c>
      <c r="H159" s="212">
        <v>2.5049999999999999</v>
      </c>
      <c r="I159" s="213"/>
      <c r="J159" s="212">
        <f t="shared" si="20"/>
        <v>0</v>
      </c>
      <c r="K159" s="214"/>
      <c r="L159" s="215"/>
      <c r="M159" s="216" t="s">
        <v>1</v>
      </c>
      <c r="N159" s="217" t="s">
        <v>40</v>
      </c>
      <c r="O159" s="59"/>
      <c r="P159" s="179">
        <f t="shared" si="21"/>
        <v>0</v>
      </c>
      <c r="Q159" s="179">
        <v>2.7708582834331301E-2</v>
      </c>
      <c r="R159" s="179">
        <f t="shared" si="22"/>
        <v>6.9409999999999902E-2</v>
      </c>
      <c r="S159" s="179">
        <v>0</v>
      </c>
      <c r="T159" s="180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1" t="s">
        <v>302</v>
      </c>
      <c r="AT159" s="181" t="s">
        <v>394</v>
      </c>
      <c r="AU159" s="181" t="s">
        <v>89</v>
      </c>
      <c r="AY159" s="18" t="s">
        <v>258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18" t="s">
        <v>89</v>
      </c>
      <c r="BK159" s="183">
        <f t="shared" si="29"/>
        <v>0</v>
      </c>
      <c r="BL159" s="18" t="s">
        <v>264</v>
      </c>
      <c r="BM159" s="181" t="s">
        <v>563</v>
      </c>
    </row>
    <row r="160" spans="1:65" s="2" customFormat="1" ht="16.5" customHeight="1">
      <c r="A160" s="33"/>
      <c r="B160" s="169"/>
      <c r="C160" s="170" t="s">
        <v>1153</v>
      </c>
      <c r="D160" s="170" t="s">
        <v>260</v>
      </c>
      <c r="E160" s="171" t="s">
        <v>3081</v>
      </c>
      <c r="F160" s="172" t="s">
        <v>3082</v>
      </c>
      <c r="G160" s="173" t="s">
        <v>435</v>
      </c>
      <c r="H160" s="174">
        <v>1</v>
      </c>
      <c r="I160" s="175"/>
      <c r="J160" s="174">
        <f t="shared" si="20"/>
        <v>0</v>
      </c>
      <c r="K160" s="176"/>
      <c r="L160" s="34"/>
      <c r="M160" s="177" t="s">
        <v>1</v>
      </c>
      <c r="N160" s="178" t="s">
        <v>40</v>
      </c>
      <c r="O160" s="59"/>
      <c r="P160" s="179">
        <f t="shared" si="21"/>
        <v>0</v>
      </c>
      <c r="Q160" s="179">
        <v>5.0000000000000002E-5</v>
      </c>
      <c r="R160" s="179">
        <f t="shared" si="22"/>
        <v>5.0000000000000002E-5</v>
      </c>
      <c r="S160" s="179">
        <v>0</v>
      </c>
      <c r="T160" s="180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1" t="s">
        <v>264</v>
      </c>
      <c r="AT160" s="181" t="s">
        <v>260</v>
      </c>
      <c r="AU160" s="181" t="s">
        <v>89</v>
      </c>
      <c r="AY160" s="18" t="s">
        <v>258</v>
      </c>
      <c r="BE160" s="182">
        <f t="shared" si="24"/>
        <v>0</v>
      </c>
      <c r="BF160" s="182">
        <f t="shared" si="25"/>
        <v>0</v>
      </c>
      <c r="BG160" s="182">
        <f t="shared" si="26"/>
        <v>0</v>
      </c>
      <c r="BH160" s="182">
        <f t="shared" si="27"/>
        <v>0</v>
      </c>
      <c r="BI160" s="182">
        <f t="shared" si="28"/>
        <v>0</v>
      </c>
      <c r="BJ160" s="18" t="s">
        <v>89</v>
      </c>
      <c r="BK160" s="183">
        <f t="shared" si="29"/>
        <v>0</v>
      </c>
      <c r="BL160" s="18" t="s">
        <v>264</v>
      </c>
      <c r="BM160" s="181" t="s">
        <v>573</v>
      </c>
    </row>
    <row r="161" spans="1:65" s="2" customFormat="1" ht="24" customHeight="1">
      <c r="A161" s="33"/>
      <c r="B161" s="169"/>
      <c r="C161" s="208" t="s">
        <v>1158</v>
      </c>
      <c r="D161" s="208" t="s">
        <v>394</v>
      </c>
      <c r="E161" s="209" t="s">
        <v>3083</v>
      </c>
      <c r="F161" s="210" t="s">
        <v>3084</v>
      </c>
      <c r="G161" s="211" t="s">
        <v>435</v>
      </c>
      <c r="H161" s="212">
        <v>1</v>
      </c>
      <c r="I161" s="213"/>
      <c r="J161" s="212">
        <f t="shared" si="20"/>
        <v>0</v>
      </c>
      <c r="K161" s="214"/>
      <c r="L161" s="215"/>
      <c r="M161" s="216" t="s">
        <v>1</v>
      </c>
      <c r="N161" s="217" t="s">
        <v>40</v>
      </c>
      <c r="O161" s="59"/>
      <c r="P161" s="179">
        <f t="shared" si="21"/>
        <v>0</v>
      </c>
      <c r="Q161" s="179">
        <v>8.4999999999999995E-4</v>
      </c>
      <c r="R161" s="179">
        <f t="shared" si="22"/>
        <v>8.4999999999999995E-4</v>
      </c>
      <c r="S161" s="179">
        <v>0</v>
      </c>
      <c r="T161" s="180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1" t="s">
        <v>302</v>
      </c>
      <c r="AT161" s="181" t="s">
        <v>394</v>
      </c>
      <c r="AU161" s="181" t="s">
        <v>89</v>
      </c>
      <c r="AY161" s="18" t="s">
        <v>258</v>
      </c>
      <c r="BE161" s="182">
        <f t="shared" si="24"/>
        <v>0</v>
      </c>
      <c r="BF161" s="182">
        <f t="shared" si="25"/>
        <v>0</v>
      </c>
      <c r="BG161" s="182">
        <f t="shared" si="26"/>
        <v>0</v>
      </c>
      <c r="BH161" s="182">
        <f t="shared" si="27"/>
        <v>0</v>
      </c>
      <c r="BI161" s="182">
        <f t="shared" si="28"/>
        <v>0</v>
      </c>
      <c r="BJ161" s="18" t="s">
        <v>89</v>
      </c>
      <c r="BK161" s="183">
        <f t="shared" si="29"/>
        <v>0</v>
      </c>
      <c r="BL161" s="18" t="s">
        <v>264</v>
      </c>
      <c r="BM161" s="181" t="s">
        <v>590</v>
      </c>
    </row>
    <row r="162" spans="1:65" s="2" customFormat="1" ht="16.5" customHeight="1">
      <c r="A162" s="33"/>
      <c r="B162" s="169"/>
      <c r="C162" s="170" t="s">
        <v>1176</v>
      </c>
      <c r="D162" s="170" t="s">
        <v>260</v>
      </c>
      <c r="E162" s="171" t="s">
        <v>3085</v>
      </c>
      <c r="F162" s="172" t="s">
        <v>3086</v>
      </c>
      <c r="G162" s="173" t="s">
        <v>435</v>
      </c>
      <c r="H162" s="174">
        <v>1</v>
      </c>
      <c r="I162" s="175"/>
      <c r="J162" s="174">
        <f t="shared" si="20"/>
        <v>0</v>
      </c>
      <c r="K162" s="176"/>
      <c r="L162" s="34"/>
      <c r="M162" s="177" t="s">
        <v>1</v>
      </c>
      <c r="N162" s="178" t="s">
        <v>40</v>
      </c>
      <c r="O162" s="59"/>
      <c r="P162" s="179">
        <f t="shared" si="21"/>
        <v>0</v>
      </c>
      <c r="Q162" s="179">
        <v>5.0000000000000002E-5</v>
      </c>
      <c r="R162" s="179">
        <f t="shared" si="22"/>
        <v>5.0000000000000002E-5</v>
      </c>
      <c r="S162" s="179">
        <v>0</v>
      </c>
      <c r="T162" s="180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1" t="s">
        <v>264</v>
      </c>
      <c r="AT162" s="181" t="s">
        <v>260</v>
      </c>
      <c r="AU162" s="181" t="s">
        <v>89</v>
      </c>
      <c r="AY162" s="18" t="s">
        <v>258</v>
      </c>
      <c r="BE162" s="182">
        <f t="shared" si="24"/>
        <v>0</v>
      </c>
      <c r="BF162" s="182">
        <f t="shared" si="25"/>
        <v>0</v>
      </c>
      <c r="BG162" s="182">
        <f t="shared" si="26"/>
        <v>0</v>
      </c>
      <c r="BH162" s="182">
        <f t="shared" si="27"/>
        <v>0</v>
      </c>
      <c r="BI162" s="182">
        <f t="shared" si="28"/>
        <v>0</v>
      </c>
      <c r="BJ162" s="18" t="s">
        <v>89</v>
      </c>
      <c r="BK162" s="183">
        <f t="shared" si="29"/>
        <v>0</v>
      </c>
      <c r="BL162" s="18" t="s">
        <v>264</v>
      </c>
      <c r="BM162" s="181" t="s">
        <v>599</v>
      </c>
    </row>
    <row r="163" spans="1:65" s="2" customFormat="1" ht="24" customHeight="1">
      <c r="A163" s="33"/>
      <c r="B163" s="169"/>
      <c r="C163" s="208" t="s">
        <v>1188</v>
      </c>
      <c r="D163" s="208" t="s">
        <v>394</v>
      </c>
      <c r="E163" s="209" t="s">
        <v>3087</v>
      </c>
      <c r="F163" s="210" t="s">
        <v>3088</v>
      </c>
      <c r="G163" s="211" t="s">
        <v>435</v>
      </c>
      <c r="H163" s="212">
        <v>1</v>
      </c>
      <c r="I163" s="213"/>
      <c r="J163" s="212">
        <f t="shared" si="20"/>
        <v>0</v>
      </c>
      <c r="K163" s="214"/>
      <c r="L163" s="215"/>
      <c r="M163" s="216" t="s">
        <v>1</v>
      </c>
      <c r="N163" s="217" t="s">
        <v>40</v>
      </c>
      <c r="O163" s="59"/>
      <c r="P163" s="179">
        <f t="shared" si="21"/>
        <v>0</v>
      </c>
      <c r="Q163" s="179">
        <v>2.1299999999999999E-3</v>
      </c>
      <c r="R163" s="179">
        <f t="shared" si="22"/>
        <v>2.1299999999999999E-3</v>
      </c>
      <c r="S163" s="179">
        <v>0</v>
      </c>
      <c r="T163" s="180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302</v>
      </c>
      <c r="AT163" s="181" t="s">
        <v>394</v>
      </c>
      <c r="AU163" s="181" t="s">
        <v>89</v>
      </c>
      <c r="AY163" s="18" t="s">
        <v>258</v>
      </c>
      <c r="BE163" s="182">
        <f t="shared" si="24"/>
        <v>0</v>
      </c>
      <c r="BF163" s="182">
        <f t="shared" si="25"/>
        <v>0</v>
      </c>
      <c r="BG163" s="182">
        <f t="shared" si="26"/>
        <v>0</v>
      </c>
      <c r="BH163" s="182">
        <f t="shared" si="27"/>
        <v>0</v>
      </c>
      <c r="BI163" s="182">
        <f t="shared" si="28"/>
        <v>0</v>
      </c>
      <c r="BJ163" s="18" t="s">
        <v>89</v>
      </c>
      <c r="BK163" s="183">
        <f t="shared" si="29"/>
        <v>0</v>
      </c>
      <c r="BL163" s="18" t="s">
        <v>264</v>
      </c>
      <c r="BM163" s="181" t="s">
        <v>607</v>
      </c>
    </row>
    <row r="164" spans="1:65" s="2" customFormat="1" ht="16.5" customHeight="1">
      <c r="A164" s="33"/>
      <c r="B164" s="169"/>
      <c r="C164" s="170" t="s">
        <v>1197</v>
      </c>
      <c r="D164" s="170" t="s">
        <v>260</v>
      </c>
      <c r="E164" s="171" t="s">
        <v>3089</v>
      </c>
      <c r="F164" s="172" t="s">
        <v>3090</v>
      </c>
      <c r="G164" s="173" t="s">
        <v>435</v>
      </c>
      <c r="H164" s="174">
        <v>1</v>
      </c>
      <c r="I164" s="175"/>
      <c r="J164" s="174">
        <f t="shared" si="20"/>
        <v>0</v>
      </c>
      <c r="K164" s="176"/>
      <c r="L164" s="34"/>
      <c r="M164" s="177" t="s">
        <v>1</v>
      </c>
      <c r="N164" s="178" t="s">
        <v>40</v>
      </c>
      <c r="O164" s="59"/>
      <c r="P164" s="179">
        <f t="shared" si="21"/>
        <v>0</v>
      </c>
      <c r="Q164" s="179">
        <v>5.0000000000000002E-5</v>
      </c>
      <c r="R164" s="179">
        <f t="shared" si="22"/>
        <v>5.0000000000000002E-5</v>
      </c>
      <c r="S164" s="179">
        <v>0</v>
      </c>
      <c r="T164" s="180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1" t="s">
        <v>264</v>
      </c>
      <c r="AT164" s="181" t="s">
        <v>260</v>
      </c>
      <c r="AU164" s="181" t="s">
        <v>89</v>
      </c>
      <c r="AY164" s="18" t="s">
        <v>258</v>
      </c>
      <c r="BE164" s="182">
        <f t="shared" si="24"/>
        <v>0</v>
      </c>
      <c r="BF164" s="182">
        <f t="shared" si="25"/>
        <v>0</v>
      </c>
      <c r="BG164" s="182">
        <f t="shared" si="26"/>
        <v>0</v>
      </c>
      <c r="BH164" s="182">
        <f t="shared" si="27"/>
        <v>0</v>
      </c>
      <c r="BI164" s="182">
        <f t="shared" si="28"/>
        <v>0</v>
      </c>
      <c r="BJ164" s="18" t="s">
        <v>89</v>
      </c>
      <c r="BK164" s="183">
        <f t="shared" si="29"/>
        <v>0</v>
      </c>
      <c r="BL164" s="18" t="s">
        <v>264</v>
      </c>
      <c r="BM164" s="181" t="s">
        <v>621</v>
      </c>
    </row>
    <row r="165" spans="1:65" s="2" customFormat="1" ht="24" customHeight="1">
      <c r="A165" s="33"/>
      <c r="B165" s="169"/>
      <c r="C165" s="208" t="s">
        <v>1203</v>
      </c>
      <c r="D165" s="208" t="s">
        <v>394</v>
      </c>
      <c r="E165" s="209" t="s">
        <v>3091</v>
      </c>
      <c r="F165" s="210" t="s">
        <v>3092</v>
      </c>
      <c r="G165" s="211" t="s">
        <v>435</v>
      </c>
      <c r="H165" s="212">
        <v>1</v>
      </c>
      <c r="I165" s="213"/>
      <c r="J165" s="212">
        <f t="shared" si="20"/>
        <v>0</v>
      </c>
      <c r="K165" s="214"/>
      <c r="L165" s="215"/>
      <c r="M165" s="216" t="s">
        <v>1</v>
      </c>
      <c r="N165" s="217" t="s">
        <v>40</v>
      </c>
      <c r="O165" s="59"/>
      <c r="P165" s="179">
        <f t="shared" si="21"/>
        <v>0</v>
      </c>
      <c r="Q165" s="179">
        <v>5.8E-4</v>
      </c>
      <c r="R165" s="179">
        <f t="shared" si="22"/>
        <v>5.8E-4</v>
      </c>
      <c r="S165" s="179">
        <v>0</v>
      </c>
      <c r="T165" s="180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1" t="s">
        <v>302</v>
      </c>
      <c r="AT165" s="181" t="s">
        <v>394</v>
      </c>
      <c r="AU165" s="181" t="s">
        <v>89</v>
      </c>
      <c r="AY165" s="18" t="s">
        <v>258</v>
      </c>
      <c r="BE165" s="182">
        <f t="shared" si="24"/>
        <v>0</v>
      </c>
      <c r="BF165" s="182">
        <f t="shared" si="25"/>
        <v>0</v>
      </c>
      <c r="BG165" s="182">
        <f t="shared" si="26"/>
        <v>0</v>
      </c>
      <c r="BH165" s="182">
        <f t="shared" si="27"/>
        <v>0</v>
      </c>
      <c r="BI165" s="182">
        <f t="shared" si="28"/>
        <v>0</v>
      </c>
      <c r="BJ165" s="18" t="s">
        <v>89</v>
      </c>
      <c r="BK165" s="183">
        <f t="shared" si="29"/>
        <v>0</v>
      </c>
      <c r="BL165" s="18" t="s">
        <v>264</v>
      </c>
      <c r="BM165" s="181" t="s">
        <v>631</v>
      </c>
    </row>
    <row r="166" spans="1:65" s="2" customFormat="1" ht="16.5" customHeight="1">
      <c r="A166" s="33"/>
      <c r="B166" s="169"/>
      <c r="C166" s="170" t="s">
        <v>1163</v>
      </c>
      <c r="D166" s="170" t="s">
        <v>260</v>
      </c>
      <c r="E166" s="171" t="s">
        <v>3093</v>
      </c>
      <c r="F166" s="172" t="s">
        <v>3094</v>
      </c>
      <c r="G166" s="173" t="s">
        <v>435</v>
      </c>
      <c r="H166" s="174">
        <v>2</v>
      </c>
      <c r="I166" s="175"/>
      <c r="J166" s="174">
        <f t="shared" si="20"/>
        <v>0</v>
      </c>
      <c r="K166" s="176"/>
      <c r="L166" s="34"/>
      <c r="M166" s="177" t="s">
        <v>1</v>
      </c>
      <c r="N166" s="178" t="s">
        <v>40</v>
      </c>
      <c r="O166" s="59"/>
      <c r="P166" s="179">
        <f t="shared" si="21"/>
        <v>0</v>
      </c>
      <c r="Q166" s="179">
        <v>6.9999999999999994E-5</v>
      </c>
      <c r="R166" s="179">
        <f t="shared" si="22"/>
        <v>1.3999999999999999E-4</v>
      </c>
      <c r="S166" s="179">
        <v>0</v>
      </c>
      <c r="T166" s="180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1" t="s">
        <v>264</v>
      </c>
      <c r="AT166" s="181" t="s">
        <v>260</v>
      </c>
      <c r="AU166" s="181" t="s">
        <v>89</v>
      </c>
      <c r="AY166" s="18" t="s">
        <v>258</v>
      </c>
      <c r="BE166" s="182">
        <f t="shared" si="24"/>
        <v>0</v>
      </c>
      <c r="BF166" s="182">
        <f t="shared" si="25"/>
        <v>0</v>
      </c>
      <c r="BG166" s="182">
        <f t="shared" si="26"/>
        <v>0</v>
      </c>
      <c r="BH166" s="182">
        <f t="shared" si="27"/>
        <v>0</v>
      </c>
      <c r="BI166" s="182">
        <f t="shared" si="28"/>
        <v>0</v>
      </c>
      <c r="BJ166" s="18" t="s">
        <v>89</v>
      </c>
      <c r="BK166" s="183">
        <f t="shared" si="29"/>
        <v>0</v>
      </c>
      <c r="BL166" s="18" t="s">
        <v>264</v>
      </c>
      <c r="BM166" s="181" t="s">
        <v>644</v>
      </c>
    </row>
    <row r="167" spans="1:65" s="2" customFormat="1" ht="24" customHeight="1">
      <c r="A167" s="33"/>
      <c r="B167" s="169"/>
      <c r="C167" s="208" t="s">
        <v>1167</v>
      </c>
      <c r="D167" s="208" t="s">
        <v>394</v>
      </c>
      <c r="E167" s="209" t="s">
        <v>3095</v>
      </c>
      <c r="F167" s="210" t="s">
        <v>3096</v>
      </c>
      <c r="G167" s="211" t="s">
        <v>435</v>
      </c>
      <c r="H167" s="212">
        <v>2</v>
      </c>
      <c r="I167" s="213"/>
      <c r="J167" s="212">
        <f t="shared" si="20"/>
        <v>0</v>
      </c>
      <c r="K167" s="214"/>
      <c r="L167" s="215"/>
      <c r="M167" s="216" t="s">
        <v>1</v>
      </c>
      <c r="N167" s="217" t="s">
        <v>40</v>
      </c>
      <c r="O167" s="59"/>
      <c r="P167" s="179">
        <f t="shared" si="21"/>
        <v>0</v>
      </c>
      <c r="Q167" s="179">
        <v>1.7600000000000001E-3</v>
      </c>
      <c r="R167" s="179">
        <f t="shared" si="22"/>
        <v>3.5200000000000001E-3</v>
      </c>
      <c r="S167" s="179">
        <v>0</v>
      </c>
      <c r="T167" s="180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1" t="s">
        <v>302</v>
      </c>
      <c r="AT167" s="181" t="s">
        <v>394</v>
      </c>
      <c r="AU167" s="181" t="s">
        <v>89</v>
      </c>
      <c r="AY167" s="18" t="s">
        <v>258</v>
      </c>
      <c r="BE167" s="182">
        <f t="shared" si="24"/>
        <v>0</v>
      </c>
      <c r="BF167" s="182">
        <f t="shared" si="25"/>
        <v>0</v>
      </c>
      <c r="BG167" s="182">
        <f t="shared" si="26"/>
        <v>0</v>
      </c>
      <c r="BH167" s="182">
        <f t="shared" si="27"/>
        <v>0</v>
      </c>
      <c r="BI167" s="182">
        <f t="shared" si="28"/>
        <v>0</v>
      </c>
      <c r="BJ167" s="18" t="s">
        <v>89</v>
      </c>
      <c r="BK167" s="183">
        <f t="shared" si="29"/>
        <v>0</v>
      </c>
      <c r="BL167" s="18" t="s">
        <v>264</v>
      </c>
      <c r="BM167" s="181" t="s">
        <v>656</v>
      </c>
    </row>
    <row r="168" spans="1:65" s="2" customFormat="1" ht="16.5" customHeight="1">
      <c r="A168" s="33"/>
      <c r="B168" s="169"/>
      <c r="C168" s="170" t="s">
        <v>1209</v>
      </c>
      <c r="D168" s="170" t="s">
        <v>260</v>
      </c>
      <c r="E168" s="171" t="s">
        <v>3097</v>
      </c>
      <c r="F168" s="172" t="s">
        <v>3098</v>
      </c>
      <c r="G168" s="173" t="s">
        <v>435</v>
      </c>
      <c r="H168" s="174">
        <v>1</v>
      </c>
      <c r="I168" s="175"/>
      <c r="J168" s="174">
        <f t="shared" si="20"/>
        <v>0</v>
      </c>
      <c r="K168" s="176"/>
      <c r="L168" s="34"/>
      <c r="M168" s="177" t="s">
        <v>1</v>
      </c>
      <c r="N168" s="178" t="s">
        <v>40</v>
      </c>
      <c r="O168" s="59"/>
      <c r="P168" s="179">
        <f t="shared" si="21"/>
        <v>0</v>
      </c>
      <c r="Q168" s="179">
        <v>6.9999999999999994E-5</v>
      </c>
      <c r="R168" s="179">
        <f t="shared" si="22"/>
        <v>6.9999999999999994E-5</v>
      </c>
      <c r="S168" s="179">
        <v>0</v>
      </c>
      <c r="T168" s="180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264</v>
      </c>
      <c r="AT168" s="181" t="s">
        <v>260</v>
      </c>
      <c r="AU168" s="181" t="s">
        <v>89</v>
      </c>
      <c r="AY168" s="18" t="s">
        <v>258</v>
      </c>
      <c r="BE168" s="182">
        <f t="shared" si="24"/>
        <v>0</v>
      </c>
      <c r="BF168" s="182">
        <f t="shared" si="25"/>
        <v>0</v>
      </c>
      <c r="BG168" s="182">
        <f t="shared" si="26"/>
        <v>0</v>
      </c>
      <c r="BH168" s="182">
        <f t="shared" si="27"/>
        <v>0</v>
      </c>
      <c r="BI168" s="182">
        <f t="shared" si="28"/>
        <v>0</v>
      </c>
      <c r="BJ168" s="18" t="s">
        <v>89</v>
      </c>
      <c r="BK168" s="183">
        <f t="shared" si="29"/>
        <v>0</v>
      </c>
      <c r="BL168" s="18" t="s">
        <v>264</v>
      </c>
      <c r="BM168" s="181" t="s">
        <v>666</v>
      </c>
    </row>
    <row r="169" spans="1:65" s="2" customFormat="1" ht="24" customHeight="1">
      <c r="A169" s="33"/>
      <c r="B169" s="169"/>
      <c r="C169" s="208" t="s">
        <v>1220</v>
      </c>
      <c r="D169" s="208" t="s">
        <v>394</v>
      </c>
      <c r="E169" s="209" t="s">
        <v>3099</v>
      </c>
      <c r="F169" s="210" t="s">
        <v>3100</v>
      </c>
      <c r="G169" s="211" t="s">
        <v>435</v>
      </c>
      <c r="H169" s="212">
        <v>1</v>
      </c>
      <c r="I169" s="213"/>
      <c r="J169" s="212">
        <f t="shared" si="20"/>
        <v>0</v>
      </c>
      <c r="K169" s="214"/>
      <c r="L169" s="215"/>
      <c r="M169" s="216" t="s">
        <v>1</v>
      </c>
      <c r="N169" s="217" t="s">
        <v>40</v>
      </c>
      <c r="O169" s="59"/>
      <c r="P169" s="179">
        <f t="shared" si="21"/>
        <v>0</v>
      </c>
      <c r="Q169" s="179">
        <v>1.17E-3</v>
      </c>
      <c r="R169" s="179">
        <f t="shared" si="22"/>
        <v>1.17E-3</v>
      </c>
      <c r="S169" s="179">
        <v>0</v>
      </c>
      <c r="T169" s="180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1" t="s">
        <v>302</v>
      </c>
      <c r="AT169" s="181" t="s">
        <v>394</v>
      </c>
      <c r="AU169" s="181" t="s">
        <v>89</v>
      </c>
      <c r="AY169" s="18" t="s">
        <v>258</v>
      </c>
      <c r="BE169" s="182">
        <f t="shared" si="24"/>
        <v>0</v>
      </c>
      <c r="BF169" s="182">
        <f t="shared" si="25"/>
        <v>0</v>
      </c>
      <c r="BG169" s="182">
        <f t="shared" si="26"/>
        <v>0</v>
      </c>
      <c r="BH169" s="182">
        <f t="shared" si="27"/>
        <v>0</v>
      </c>
      <c r="BI169" s="182">
        <f t="shared" si="28"/>
        <v>0</v>
      </c>
      <c r="BJ169" s="18" t="s">
        <v>89</v>
      </c>
      <c r="BK169" s="183">
        <f t="shared" si="29"/>
        <v>0</v>
      </c>
      <c r="BL169" s="18" t="s">
        <v>264</v>
      </c>
      <c r="BM169" s="181" t="s">
        <v>675</v>
      </c>
    </row>
    <row r="170" spans="1:65" s="2" customFormat="1" ht="16.5" customHeight="1">
      <c r="A170" s="33"/>
      <c r="B170" s="169"/>
      <c r="C170" s="170" t="s">
        <v>1225</v>
      </c>
      <c r="D170" s="170" t="s">
        <v>260</v>
      </c>
      <c r="E170" s="171" t="s">
        <v>3101</v>
      </c>
      <c r="F170" s="172" t="s">
        <v>3102</v>
      </c>
      <c r="G170" s="173" t="s">
        <v>435</v>
      </c>
      <c r="H170" s="174">
        <v>2</v>
      </c>
      <c r="I170" s="175"/>
      <c r="J170" s="174">
        <f t="shared" si="20"/>
        <v>0</v>
      </c>
      <c r="K170" s="176"/>
      <c r="L170" s="34"/>
      <c r="M170" s="177" t="s">
        <v>1</v>
      </c>
      <c r="N170" s="178" t="s">
        <v>40</v>
      </c>
      <c r="O170" s="59"/>
      <c r="P170" s="179">
        <f t="shared" si="21"/>
        <v>0</v>
      </c>
      <c r="Q170" s="179">
        <v>6.9999999999999994E-5</v>
      </c>
      <c r="R170" s="179">
        <f t="shared" si="22"/>
        <v>1.3999999999999999E-4</v>
      </c>
      <c r="S170" s="179">
        <v>0</v>
      </c>
      <c r="T170" s="180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1" t="s">
        <v>264</v>
      </c>
      <c r="AT170" s="181" t="s">
        <v>260</v>
      </c>
      <c r="AU170" s="181" t="s">
        <v>89</v>
      </c>
      <c r="AY170" s="18" t="s">
        <v>258</v>
      </c>
      <c r="BE170" s="182">
        <f t="shared" si="24"/>
        <v>0</v>
      </c>
      <c r="BF170" s="182">
        <f t="shared" si="25"/>
        <v>0</v>
      </c>
      <c r="BG170" s="182">
        <f t="shared" si="26"/>
        <v>0</v>
      </c>
      <c r="BH170" s="182">
        <f t="shared" si="27"/>
        <v>0</v>
      </c>
      <c r="BI170" s="182">
        <f t="shared" si="28"/>
        <v>0</v>
      </c>
      <c r="BJ170" s="18" t="s">
        <v>89</v>
      </c>
      <c r="BK170" s="183">
        <f t="shared" si="29"/>
        <v>0</v>
      </c>
      <c r="BL170" s="18" t="s">
        <v>264</v>
      </c>
      <c r="BM170" s="181" t="s">
        <v>689</v>
      </c>
    </row>
    <row r="171" spans="1:65" s="2" customFormat="1" ht="24" customHeight="1">
      <c r="A171" s="33"/>
      <c r="B171" s="169"/>
      <c r="C171" s="208" t="s">
        <v>1241</v>
      </c>
      <c r="D171" s="208" t="s">
        <v>394</v>
      </c>
      <c r="E171" s="209" t="s">
        <v>3103</v>
      </c>
      <c r="F171" s="210" t="s">
        <v>3104</v>
      </c>
      <c r="G171" s="211" t="s">
        <v>435</v>
      </c>
      <c r="H171" s="212">
        <v>2</v>
      </c>
      <c r="I171" s="213"/>
      <c r="J171" s="212">
        <f t="shared" si="20"/>
        <v>0</v>
      </c>
      <c r="K171" s="214"/>
      <c r="L171" s="215"/>
      <c r="M171" s="216" t="s">
        <v>1</v>
      </c>
      <c r="N171" s="217" t="s">
        <v>40</v>
      </c>
      <c r="O171" s="59"/>
      <c r="P171" s="179">
        <f t="shared" si="21"/>
        <v>0</v>
      </c>
      <c r="Q171" s="179">
        <v>1.2999999999999999E-3</v>
      </c>
      <c r="R171" s="179">
        <f t="shared" si="22"/>
        <v>2.5999999999999999E-3</v>
      </c>
      <c r="S171" s="179">
        <v>0</v>
      </c>
      <c r="T171" s="180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1" t="s">
        <v>302</v>
      </c>
      <c r="AT171" s="181" t="s">
        <v>394</v>
      </c>
      <c r="AU171" s="181" t="s">
        <v>89</v>
      </c>
      <c r="AY171" s="18" t="s">
        <v>258</v>
      </c>
      <c r="BE171" s="182">
        <f t="shared" si="24"/>
        <v>0</v>
      </c>
      <c r="BF171" s="182">
        <f t="shared" si="25"/>
        <v>0</v>
      </c>
      <c r="BG171" s="182">
        <f t="shared" si="26"/>
        <v>0</v>
      </c>
      <c r="BH171" s="182">
        <f t="shared" si="27"/>
        <v>0</v>
      </c>
      <c r="BI171" s="182">
        <f t="shared" si="28"/>
        <v>0</v>
      </c>
      <c r="BJ171" s="18" t="s">
        <v>89</v>
      </c>
      <c r="BK171" s="183">
        <f t="shared" si="29"/>
        <v>0</v>
      </c>
      <c r="BL171" s="18" t="s">
        <v>264</v>
      </c>
      <c r="BM171" s="181" t="s">
        <v>697</v>
      </c>
    </row>
    <row r="172" spans="1:65" s="2" customFormat="1" ht="36" customHeight="1">
      <c r="A172" s="33"/>
      <c r="B172" s="169"/>
      <c r="C172" s="170" t="s">
        <v>1094</v>
      </c>
      <c r="D172" s="170" t="s">
        <v>260</v>
      </c>
      <c r="E172" s="171" t="s">
        <v>3105</v>
      </c>
      <c r="F172" s="172" t="s">
        <v>3106</v>
      </c>
      <c r="G172" s="173" t="s">
        <v>435</v>
      </c>
      <c r="H172" s="174">
        <v>1</v>
      </c>
      <c r="I172" s="175"/>
      <c r="J172" s="174">
        <f t="shared" si="20"/>
        <v>0</v>
      </c>
      <c r="K172" s="176"/>
      <c r="L172" s="34"/>
      <c r="M172" s="177" t="s">
        <v>1</v>
      </c>
      <c r="N172" s="178" t="s">
        <v>40</v>
      </c>
      <c r="O172" s="59"/>
      <c r="P172" s="179">
        <f t="shared" si="21"/>
        <v>0</v>
      </c>
      <c r="Q172" s="179">
        <v>0</v>
      </c>
      <c r="R172" s="179">
        <f t="shared" si="22"/>
        <v>0</v>
      </c>
      <c r="S172" s="179">
        <v>0</v>
      </c>
      <c r="T172" s="180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264</v>
      </c>
      <c r="AT172" s="181" t="s">
        <v>260</v>
      </c>
      <c r="AU172" s="181" t="s">
        <v>89</v>
      </c>
      <c r="AY172" s="18" t="s">
        <v>258</v>
      </c>
      <c r="BE172" s="182">
        <f t="shared" si="24"/>
        <v>0</v>
      </c>
      <c r="BF172" s="182">
        <f t="shared" si="25"/>
        <v>0</v>
      </c>
      <c r="BG172" s="182">
        <f t="shared" si="26"/>
        <v>0</v>
      </c>
      <c r="BH172" s="182">
        <f t="shared" si="27"/>
        <v>0</v>
      </c>
      <c r="BI172" s="182">
        <f t="shared" si="28"/>
        <v>0</v>
      </c>
      <c r="BJ172" s="18" t="s">
        <v>89</v>
      </c>
      <c r="BK172" s="183">
        <f t="shared" si="29"/>
        <v>0</v>
      </c>
      <c r="BL172" s="18" t="s">
        <v>264</v>
      </c>
      <c r="BM172" s="181" t="s">
        <v>745</v>
      </c>
    </row>
    <row r="173" spans="1:65" s="2" customFormat="1" ht="36" customHeight="1">
      <c r="A173" s="33"/>
      <c r="B173" s="169"/>
      <c r="C173" s="208" t="s">
        <v>1099</v>
      </c>
      <c r="D173" s="208" t="s">
        <v>394</v>
      </c>
      <c r="E173" s="209" t="s">
        <v>3107</v>
      </c>
      <c r="F173" s="210" t="s">
        <v>3108</v>
      </c>
      <c r="G173" s="211" t="s">
        <v>435</v>
      </c>
      <c r="H173" s="212">
        <v>1</v>
      </c>
      <c r="I173" s="213"/>
      <c r="J173" s="212">
        <f t="shared" si="20"/>
        <v>0</v>
      </c>
      <c r="K173" s="214"/>
      <c r="L173" s="215"/>
      <c r="M173" s="216" t="s">
        <v>1</v>
      </c>
      <c r="N173" s="217" t="s">
        <v>40</v>
      </c>
      <c r="O173" s="59"/>
      <c r="P173" s="179">
        <f t="shared" si="21"/>
        <v>0</v>
      </c>
      <c r="Q173" s="179">
        <v>5.1499999999999997E-2</v>
      </c>
      <c r="R173" s="179">
        <f t="shared" si="22"/>
        <v>5.1499999999999997E-2</v>
      </c>
      <c r="S173" s="179">
        <v>0</v>
      </c>
      <c r="T173" s="180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1" t="s">
        <v>302</v>
      </c>
      <c r="AT173" s="181" t="s">
        <v>394</v>
      </c>
      <c r="AU173" s="181" t="s">
        <v>89</v>
      </c>
      <c r="AY173" s="18" t="s">
        <v>258</v>
      </c>
      <c r="BE173" s="182">
        <f t="shared" si="24"/>
        <v>0</v>
      </c>
      <c r="BF173" s="182">
        <f t="shared" si="25"/>
        <v>0</v>
      </c>
      <c r="BG173" s="182">
        <f t="shared" si="26"/>
        <v>0</v>
      </c>
      <c r="BH173" s="182">
        <f t="shared" si="27"/>
        <v>0</v>
      </c>
      <c r="BI173" s="182">
        <f t="shared" si="28"/>
        <v>0</v>
      </c>
      <c r="BJ173" s="18" t="s">
        <v>89</v>
      </c>
      <c r="BK173" s="183">
        <f t="shared" si="29"/>
        <v>0</v>
      </c>
      <c r="BL173" s="18" t="s">
        <v>264</v>
      </c>
      <c r="BM173" s="181" t="s">
        <v>753</v>
      </c>
    </row>
    <row r="174" spans="1:65" s="2" customFormat="1" ht="24" customHeight="1">
      <c r="A174" s="33"/>
      <c r="B174" s="169"/>
      <c r="C174" s="208" t="s">
        <v>1104</v>
      </c>
      <c r="D174" s="208" t="s">
        <v>394</v>
      </c>
      <c r="E174" s="209" t="s">
        <v>3109</v>
      </c>
      <c r="F174" s="210" t="s">
        <v>3110</v>
      </c>
      <c r="G174" s="211" t="s">
        <v>528</v>
      </c>
      <c r="H174" s="212">
        <v>0.75</v>
      </c>
      <c r="I174" s="213"/>
      <c r="J174" s="212">
        <f t="shared" si="20"/>
        <v>0</v>
      </c>
      <c r="K174" s="214"/>
      <c r="L174" s="215"/>
      <c r="M174" s="216" t="s">
        <v>1</v>
      </c>
      <c r="N174" s="217" t="s">
        <v>40</v>
      </c>
      <c r="O174" s="59"/>
      <c r="P174" s="179">
        <f t="shared" si="21"/>
        <v>0</v>
      </c>
      <c r="Q174" s="179">
        <v>2.8453333333333299E-2</v>
      </c>
      <c r="R174" s="179">
        <f t="shared" si="22"/>
        <v>2.1339999999999974E-2</v>
      </c>
      <c r="S174" s="179">
        <v>0</v>
      </c>
      <c r="T174" s="180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1" t="s">
        <v>302</v>
      </c>
      <c r="AT174" s="181" t="s">
        <v>394</v>
      </c>
      <c r="AU174" s="181" t="s">
        <v>89</v>
      </c>
      <c r="AY174" s="18" t="s">
        <v>258</v>
      </c>
      <c r="BE174" s="182">
        <f t="shared" si="24"/>
        <v>0</v>
      </c>
      <c r="BF174" s="182">
        <f t="shared" si="25"/>
        <v>0</v>
      </c>
      <c r="BG174" s="182">
        <f t="shared" si="26"/>
        <v>0</v>
      </c>
      <c r="BH174" s="182">
        <f t="shared" si="27"/>
        <v>0</v>
      </c>
      <c r="BI174" s="182">
        <f t="shared" si="28"/>
        <v>0</v>
      </c>
      <c r="BJ174" s="18" t="s">
        <v>89</v>
      </c>
      <c r="BK174" s="183">
        <f t="shared" si="29"/>
        <v>0</v>
      </c>
      <c r="BL174" s="18" t="s">
        <v>264</v>
      </c>
      <c r="BM174" s="181" t="s">
        <v>772</v>
      </c>
    </row>
    <row r="175" spans="1:65" s="2" customFormat="1" ht="24" customHeight="1">
      <c r="A175" s="33"/>
      <c r="B175" s="169"/>
      <c r="C175" s="208" t="s">
        <v>1109</v>
      </c>
      <c r="D175" s="208" t="s">
        <v>394</v>
      </c>
      <c r="E175" s="209" t="s">
        <v>3111</v>
      </c>
      <c r="F175" s="210" t="s">
        <v>3112</v>
      </c>
      <c r="G175" s="211" t="s">
        <v>435</v>
      </c>
      <c r="H175" s="212">
        <v>1</v>
      </c>
      <c r="I175" s="213"/>
      <c r="J175" s="212">
        <f t="shared" si="20"/>
        <v>0</v>
      </c>
      <c r="K175" s="214"/>
      <c r="L175" s="215"/>
      <c r="M175" s="216" t="s">
        <v>1</v>
      </c>
      <c r="N175" s="217" t="s">
        <v>40</v>
      </c>
      <c r="O175" s="59"/>
      <c r="P175" s="179">
        <f t="shared" si="21"/>
        <v>0</v>
      </c>
      <c r="Q175" s="179">
        <v>2.5999999999999999E-2</v>
      </c>
      <c r="R175" s="179">
        <f t="shared" si="22"/>
        <v>2.5999999999999999E-2</v>
      </c>
      <c r="S175" s="179">
        <v>0</v>
      </c>
      <c r="T175" s="180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302</v>
      </c>
      <c r="AT175" s="181" t="s">
        <v>394</v>
      </c>
      <c r="AU175" s="181" t="s">
        <v>89</v>
      </c>
      <c r="AY175" s="18" t="s">
        <v>258</v>
      </c>
      <c r="BE175" s="182">
        <f t="shared" si="24"/>
        <v>0</v>
      </c>
      <c r="BF175" s="182">
        <f t="shared" si="25"/>
        <v>0</v>
      </c>
      <c r="BG175" s="182">
        <f t="shared" si="26"/>
        <v>0</v>
      </c>
      <c r="BH175" s="182">
        <f t="shared" si="27"/>
        <v>0</v>
      </c>
      <c r="BI175" s="182">
        <f t="shared" si="28"/>
        <v>0</v>
      </c>
      <c r="BJ175" s="18" t="s">
        <v>89</v>
      </c>
      <c r="BK175" s="183">
        <f t="shared" si="29"/>
        <v>0</v>
      </c>
      <c r="BL175" s="18" t="s">
        <v>264</v>
      </c>
      <c r="BM175" s="181" t="s">
        <v>898</v>
      </c>
    </row>
    <row r="176" spans="1:65" s="2" customFormat="1" ht="36" customHeight="1">
      <c r="A176" s="33"/>
      <c r="B176" s="169"/>
      <c r="C176" s="208" t="s">
        <v>1114</v>
      </c>
      <c r="D176" s="208" t="s">
        <v>394</v>
      </c>
      <c r="E176" s="209" t="s">
        <v>3113</v>
      </c>
      <c r="F176" s="210" t="s">
        <v>3114</v>
      </c>
      <c r="G176" s="211" t="s">
        <v>435</v>
      </c>
      <c r="H176" s="212">
        <v>1</v>
      </c>
      <c r="I176" s="213"/>
      <c r="J176" s="212">
        <f t="shared" si="20"/>
        <v>0</v>
      </c>
      <c r="K176" s="214"/>
      <c r="L176" s="215"/>
      <c r="M176" s="216" t="s">
        <v>1</v>
      </c>
      <c r="N176" s="217" t="s">
        <v>40</v>
      </c>
      <c r="O176" s="59"/>
      <c r="P176" s="179">
        <f t="shared" si="21"/>
        <v>0</v>
      </c>
      <c r="Q176" s="179">
        <v>4.5999999999999999E-3</v>
      </c>
      <c r="R176" s="179">
        <f t="shared" si="22"/>
        <v>4.5999999999999999E-3</v>
      </c>
      <c r="S176" s="179">
        <v>0</v>
      </c>
      <c r="T176" s="180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1" t="s">
        <v>302</v>
      </c>
      <c r="AT176" s="181" t="s">
        <v>394</v>
      </c>
      <c r="AU176" s="181" t="s">
        <v>89</v>
      </c>
      <c r="AY176" s="18" t="s">
        <v>258</v>
      </c>
      <c r="BE176" s="182">
        <f t="shared" si="24"/>
        <v>0</v>
      </c>
      <c r="BF176" s="182">
        <f t="shared" si="25"/>
        <v>0</v>
      </c>
      <c r="BG176" s="182">
        <f t="shared" si="26"/>
        <v>0</v>
      </c>
      <c r="BH176" s="182">
        <f t="shared" si="27"/>
        <v>0</v>
      </c>
      <c r="BI176" s="182">
        <f t="shared" si="28"/>
        <v>0</v>
      </c>
      <c r="BJ176" s="18" t="s">
        <v>89</v>
      </c>
      <c r="BK176" s="183">
        <f t="shared" si="29"/>
        <v>0</v>
      </c>
      <c r="BL176" s="18" t="s">
        <v>264</v>
      </c>
      <c r="BM176" s="181" t="s">
        <v>910</v>
      </c>
    </row>
    <row r="177" spans="1:65" s="2" customFormat="1" ht="24" customHeight="1">
      <c r="A177" s="33"/>
      <c r="B177" s="169"/>
      <c r="C177" s="208" t="s">
        <v>1118</v>
      </c>
      <c r="D177" s="208" t="s">
        <v>394</v>
      </c>
      <c r="E177" s="209" t="s">
        <v>3115</v>
      </c>
      <c r="F177" s="210" t="s">
        <v>3116</v>
      </c>
      <c r="G177" s="211" t="s">
        <v>435</v>
      </c>
      <c r="H177" s="212">
        <v>1</v>
      </c>
      <c r="I177" s="213"/>
      <c r="J177" s="212">
        <f t="shared" si="20"/>
        <v>0</v>
      </c>
      <c r="K177" s="214"/>
      <c r="L177" s="215"/>
      <c r="M177" s="216" t="s">
        <v>1</v>
      </c>
      <c r="N177" s="217" t="s">
        <v>40</v>
      </c>
      <c r="O177" s="59"/>
      <c r="P177" s="179">
        <f t="shared" si="21"/>
        <v>0</v>
      </c>
      <c r="Q177" s="179">
        <v>3.8999999999999999E-4</v>
      </c>
      <c r="R177" s="179">
        <f t="shared" si="22"/>
        <v>3.8999999999999999E-4</v>
      </c>
      <c r="S177" s="179">
        <v>0</v>
      </c>
      <c r="T177" s="180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1" t="s">
        <v>302</v>
      </c>
      <c r="AT177" s="181" t="s">
        <v>394</v>
      </c>
      <c r="AU177" s="181" t="s">
        <v>89</v>
      </c>
      <c r="AY177" s="18" t="s">
        <v>258</v>
      </c>
      <c r="BE177" s="182">
        <f t="shared" si="24"/>
        <v>0</v>
      </c>
      <c r="BF177" s="182">
        <f t="shared" si="25"/>
        <v>0</v>
      </c>
      <c r="BG177" s="182">
        <f t="shared" si="26"/>
        <v>0</v>
      </c>
      <c r="BH177" s="182">
        <f t="shared" si="27"/>
        <v>0</v>
      </c>
      <c r="BI177" s="182">
        <f t="shared" si="28"/>
        <v>0</v>
      </c>
      <c r="BJ177" s="18" t="s">
        <v>89</v>
      </c>
      <c r="BK177" s="183">
        <f t="shared" si="29"/>
        <v>0</v>
      </c>
      <c r="BL177" s="18" t="s">
        <v>264</v>
      </c>
      <c r="BM177" s="181" t="s">
        <v>918</v>
      </c>
    </row>
    <row r="178" spans="1:65" s="2" customFormat="1" ht="24" customHeight="1">
      <c r="A178" s="33"/>
      <c r="B178" s="169"/>
      <c r="C178" s="208" t="s">
        <v>1122</v>
      </c>
      <c r="D178" s="208" t="s">
        <v>394</v>
      </c>
      <c r="E178" s="209" t="s">
        <v>3117</v>
      </c>
      <c r="F178" s="210" t="s">
        <v>3118</v>
      </c>
      <c r="G178" s="211" t="s">
        <v>435</v>
      </c>
      <c r="H178" s="212">
        <v>2</v>
      </c>
      <c r="I178" s="213"/>
      <c r="J178" s="212">
        <f t="shared" si="20"/>
        <v>0</v>
      </c>
      <c r="K178" s="214"/>
      <c r="L178" s="215"/>
      <c r="M178" s="216" t="s">
        <v>1</v>
      </c>
      <c r="N178" s="217" t="s">
        <v>40</v>
      </c>
      <c r="O178" s="59"/>
      <c r="P178" s="179">
        <f t="shared" si="21"/>
        <v>0</v>
      </c>
      <c r="Q178" s="179">
        <v>3.2000000000000002E-3</v>
      </c>
      <c r="R178" s="179">
        <f t="shared" si="22"/>
        <v>6.4000000000000003E-3</v>
      </c>
      <c r="S178" s="179">
        <v>0</v>
      </c>
      <c r="T178" s="180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302</v>
      </c>
      <c r="AT178" s="181" t="s">
        <v>394</v>
      </c>
      <c r="AU178" s="181" t="s">
        <v>89</v>
      </c>
      <c r="AY178" s="18" t="s">
        <v>258</v>
      </c>
      <c r="BE178" s="182">
        <f t="shared" si="24"/>
        <v>0</v>
      </c>
      <c r="BF178" s="182">
        <f t="shared" si="25"/>
        <v>0</v>
      </c>
      <c r="BG178" s="182">
        <f t="shared" si="26"/>
        <v>0</v>
      </c>
      <c r="BH178" s="182">
        <f t="shared" si="27"/>
        <v>0</v>
      </c>
      <c r="BI178" s="182">
        <f t="shared" si="28"/>
        <v>0</v>
      </c>
      <c r="BJ178" s="18" t="s">
        <v>89</v>
      </c>
      <c r="BK178" s="183">
        <f t="shared" si="29"/>
        <v>0</v>
      </c>
      <c r="BL178" s="18" t="s">
        <v>264</v>
      </c>
      <c r="BM178" s="181" t="s">
        <v>928</v>
      </c>
    </row>
    <row r="179" spans="1:65" s="2" customFormat="1" ht="16.5" customHeight="1">
      <c r="A179" s="33"/>
      <c r="B179" s="169"/>
      <c r="C179" s="208" t="s">
        <v>1126</v>
      </c>
      <c r="D179" s="208" t="s">
        <v>394</v>
      </c>
      <c r="E179" s="209" t="s">
        <v>3119</v>
      </c>
      <c r="F179" s="210" t="s">
        <v>3120</v>
      </c>
      <c r="G179" s="211" t="s">
        <v>435</v>
      </c>
      <c r="H179" s="212">
        <v>1</v>
      </c>
      <c r="I179" s="213"/>
      <c r="J179" s="212">
        <f t="shared" si="20"/>
        <v>0</v>
      </c>
      <c r="K179" s="214"/>
      <c r="L179" s="215"/>
      <c r="M179" s="216" t="s">
        <v>1</v>
      </c>
      <c r="N179" s="217" t="s">
        <v>40</v>
      </c>
      <c r="O179" s="59"/>
      <c r="P179" s="179">
        <f t="shared" si="21"/>
        <v>0</v>
      </c>
      <c r="Q179" s="179">
        <v>4.2000000000000003E-2</v>
      </c>
      <c r="R179" s="179">
        <f t="shared" si="22"/>
        <v>4.2000000000000003E-2</v>
      </c>
      <c r="S179" s="179">
        <v>0</v>
      </c>
      <c r="T179" s="180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1" t="s">
        <v>302</v>
      </c>
      <c r="AT179" s="181" t="s">
        <v>394</v>
      </c>
      <c r="AU179" s="181" t="s">
        <v>89</v>
      </c>
      <c r="AY179" s="18" t="s">
        <v>258</v>
      </c>
      <c r="BE179" s="182">
        <f t="shared" si="24"/>
        <v>0</v>
      </c>
      <c r="BF179" s="182">
        <f t="shared" si="25"/>
        <v>0</v>
      </c>
      <c r="BG179" s="182">
        <f t="shared" si="26"/>
        <v>0</v>
      </c>
      <c r="BH179" s="182">
        <f t="shared" si="27"/>
        <v>0</v>
      </c>
      <c r="BI179" s="182">
        <f t="shared" si="28"/>
        <v>0</v>
      </c>
      <c r="BJ179" s="18" t="s">
        <v>89</v>
      </c>
      <c r="BK179" s="183">
        <f t="shared" si="29"/>
        <v>0</v>
      </c>
      <c r="BL179" s="18" t="s">
        <v>264</v>
      </c>
      <c r="BM179" s="181" t="s">
        <v>943</v>
      </c>
    </row>
    <row r="180" spans="1:65" s="2" customFormat="1" ht="24" customHeight="1">
      <c r="A180" s="33"/>
      <c r="B180" s="169"/>
      <c r="C180" s="208" t="s">
        <v>1132</v>
      </c>
      <c r="D180" s="208" t="s">
        <v>394</v>
      </c>
      <c r="E180" s="209" t="s">
        <v>3121</v>
      </c>
      <c r="F180" s="210" t="s">
        <v>3122</v>
      </c>
      <c r="G180" s="211" t="s">
        <v>435</v>
      </c>
      <c r="H180" s="212">
        <v>1</v>
      </c>
      <c r="I180" s="213"/>
      <c r="J180" s="212">
        <f t="shared" si="20"/>
        <v>0</v>
      </c>
      <c r="K180" s="214"/>
      <c r="L180" s="215"/>
      <c r="M180" s="216" t="s">
        <v>1</v>
      </c>
      <c r="N180" s="217" t="s">
        <v>40</v>
      </c>
      <c r="O180" s="59"/>
      <c r="P180" s="179">
        <f t="shared" si="21"/>
        <v>0</v>
      </c>
      <c r="Q180" s="179">
        <v>0.15229999999999999</v>
      </c>
      <c r="R180" s="179">
        <f t="shared" si="22"/>
        <v>0.15229999999999999</v>
      </c>
      <c r="S180" s="179">
        <v>0</v>
      </c>
      <c r="T180" s="180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302</v>
      </c>
      <c r="AT180" s="181" t="s">
        <v>394</v>
      </c>
      <c r="AU180" s="181" t="s">
        <v>89</v>
      </c>
      <c r="AY180" s="18" t="s">
        <v>258</v>
      </c>
      <c r="BE180" s="182">
        <f t="shared" si="24"/>
        <v>0</v>
      </c>
      <c r="BF180" s="182">
        <f t="shared" si="25"/>
        <v>0</v>
      </c>
      <c r="BG180" s="182">
        <f t="shared" si="26"/>
        <v>0</v>
      </c>
      <c r="BH180" s="182">
        <f t="shared" si="27"/>
        <v>0</v>
      </c>
      <c r="BI180" s="182">
        <f t="shared" si="28"/>
        <v>0</v>
      </c>
      <c r="BJ180" s="18" t="s">
        <v>89</v>
      </c>
      <c r="BK180" s="183">
        <f t="shared" si="29"/>
        <v>0</v>
      </c>
      <c r="BL180" s="18" t="s">
        <v>264</v>
      </c>
      <c r="BM180" s="181" t="s">
        <v>961</v>
      </c>
    </row>
    <row r="181" spans="1:65" s="12" customFormat="1" ht="22.9" customHeight="1">
      <c r="B181" s="156"/>
      <c r="D181" s="157" t="s">
        <v>73</v>
      </c>
      <c r="E181" s="167" t="s">
        <v>306</v>
      </c>
      <c r="F181" s="167" t="s">
        <v>3123</v>
      </c>
      <c r="I181" s="159"/>
      <c r="J181" s="168">
        <f>BK181</f>
        <v>0</v>
      </c>
      <c r="L181" s="156"/>
      <c r="M181" s="161"/>
      <c r="N181" s="162"/>
      <c r="O181" s="162"/>
      <c r="P181" s="163">
        <f>SUM(P182:P192)</f>
        <v>0</v>
      </c>
      <c r="Q181" s="162"/>
      <c r="R181" s="163">
        <f>SUM(R182:R192)</f>
        <v>0</v>
      </c>
      <c r="S181" s="162"/>
      <c r="T181" s="164">
        <f>SUM(T182:T192)</f>
        <v>0</v>
      </c>
      <c r="AR181" s="157" t="s">
        <v>82</v>
      </c>
      <c r="AT181" s="165" t="s">
        <v>73</v>
      </c>
      <c r="AU181" s="165" t="s">
        <v>82</v>
      </c>
      <c r="AY181" s="157" t="s">
        <v>258</v>
      </c>
      <c r="BK181" s="166">
        <f>SUM(BK182:BK192)</f>
        <v>0</v>
      </c>
    </row>
    <row r="182" spans="1:65" s="2" customFormat="1" ht="36" customHeight="1">
      <c r="A182" s="33"/>
      <c r="B182" s="169"/>
      <c r="C182" s="170" t="s">
        <v>928</v>
      </c>
      <c r="D182" s="170" t="s">
        <v>260</v>
      </c>
      <c r="E182" s="171" t="s">
        <v>3124</v>
      </c>
      <c r="F182" s="172" t="s">
        <v>3125</v>
      </c>
      <c r="G182" s="173" t="s">
        <v>275</v>
      </c>
      <c r="H182" s="174">
        <v>0.5</v>
      </c>
      <c r="I182" s="175"/>
      <c r="J182" s="174">
        <f t="shared" ref="J182:J192" si="30">ROUND(I182*H182,3)</f>
        <v>0</v>
      </c>
      <c r="K182" s="176"/>
      <c r="L182" s="34"/>
      <c r="M182" s="177" t="s">
        <v>1</v>
      </c>
      <c r="N182" s="178" t="s">
        <v>40</v>
      </c>
      <c r="O182" s="59"/>
      <c r="P182" s="179">
        <f t="shared" ref="P182:P192" si="31">O182*H182</f>
        <v>0</v>
      </c>
      <c r="Q182" s="179">
        <v>0</v>
      </c>
      <c r="R182" s="179">
        <f t="shared" ref="R182:R192" si="32">Q182*H182</f>
        <v>0</v>
      </c>
      <c r="S182" s="179">
        <v>0</v>
      </c>
      <c r="T182" s="180">
        <f t="shared" ref="T182:T192" si="3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1" t="s">
        <v>264</v>
      </c>
      <c r="AT182" s="181" t="s">
        <v>260</v>
      </c>
      <c r="AU182" s="181" t="s">
        <v>89</v>
      </c>
      <c r="AY182" s="18" t="s">
        <v>258</v>
      </c>
      <c r="BE182" s="182">
        <f t="shared" ref="BE182:BE192" si="34">IF(N182="základná",J182,0)</f>
        <v>0</v>
      </c>
      <c r="BF182" s="182">
        <f t="shared" ref="BF182:BF192" si="35">IF(N182="znížená",J182,0)</f>
        <v>0</v>
      </c>
      <c r="BG182" s="182">
        <f t="shared" ref="BG182:BG192" si="36">IF(N182="zákl. prenesená",J182,0)</f>
        <v>0</v>
      </c>
      <c r="BH182" s="182">
        <f t="shared" ref="BH182:BH192" si="37">IF(N182="zníž. prenesená",J182,0)</f>
        <v>0</v>
      </c>
      <c r="BI182" s="182">
        <f t="shared" ref="BI182:BI192" si="38">IF(N182="nulová",J182,0)</f>
        <v>0</v>
      </c>
      <c r="BJ182" s="18" t="s">
        <v>89</v>
      </c>
      <c r="BK182" s="183">
        <f t="shared" ref="BK182:BK192" si="39">ROUND(I182*H182,3)</f>
        <v>0</v>
      </c>
      <c r="BL182" s="18" t="s">
        <v>264</v>
      </c>
      <c r="BM182" s="181" t="s">
        <v>972</v>
      </c>
    </row>
    <row r="183" spans="1:65" s="2" customFormat="1" ht="36" customHeight="1">
      <c r="A183" s="33"/>
      <c r="B183" s="169"/>
      <c r="C183" s="170" t="s">
        <v>938</v>
      </c>
      <c r="D183" s="170" t="s">
        <v>260</v>
      </c>
      <c r="E183" s="171" t="s">
        <v>3126</v>
      </c>
      <c r="F183" s="172" t="s">
        <v>3127</v>
      </c>
      <c r="G183" s="173" t="s">
        <v>275</v>
      </c>
      <c r="H183" s="174">
        <v>0.5</v>
      </c>
      <c r="I183" s="175"/>
      <c r="J183" s="174">
        <f t="shared" si="30"/>
        <v>0</v>
      </c>
      <c r="K183" s="176"/>
      <c r="L183" s="34"/>
      <c r="M183" s="177" t="s">
        <v>1</v>
      </c>
      <c r="N183" s="178" t="s">
        <v>40</v>
      </c>
      <c r="O183" s="59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264</v>
      </c>
      <c r="AT183" s="181" t="s">
        <v>260</v>
      </c>
      <c r="AU183" s="181" t="s">
        <v>89</v>
      </c>
      <c r="AY183" s="18" t="s">
        <v>258</v>
      </c>
      <c r="BE183" s="182">
        <f t="shared" si="34"/>
        <v>0</v>
      </c>
      <c r="BF183" s="182">
        <f t="shared" si="35"/>
        <v>0</v>
      </c>
      <c r="BG183" s="182">
        <f t="shared" si="36"/>
        <v>0</v>
      </c>
      <c r="BH183" s="182">
        <f t="shared" si="37"/>
        <v>0</v>
      </c>
      <c r="BI183" s="182">
        <f t="shared" si="38"/>
        <v>0</v>
      </c>
      <c r="BJ183" s="18" t="s">
        <v>89</v>
      </c>
      <c r="BK183" s="183">
        <f t="shared" si="39"/>
        <v>0</v>
      </c>
      <c r="BL183" s="18" t="s">
        <v>264</v>
      </c>
      <c r="BM183" s="181" t="s">
        <v>984</v>
      </c>
    </row>
    <row r="184" spans="1:65" s="2" customFormat="1" ht="24" customHeight="1">
      <c r="A184" s="33"/>
      <c r="B184" s="169"/>
      <c r="C184" s="170" t="s">
        <v>910</v>
      </c>
      <c r="D184" s="170" t="s">
        <v>260</v>
      </c>
      <c r="E184" s="171" t="s">
        <v>3128</v>
      </c>
      <c r="F184" s="172" t="s">
        <v>3129</v>
      </c>
      <c r="G184" s="173" t="s">
        <v>435</v>
      </c>
      <c r="H184" s="174">
        <v>5</v>
      </c>
      <c r="I184" s="175"/>
      <c r="J184" s="174">
        <f t="shared" si="30"/>
        <v>0</v>
      </c>
      <c r="K184" s="176"/>
      <c r="L184" s="34"/>
      <c r="M184" s="177" t="s">
        <v>1</v>
      </c>
      <c r="N184" s="178" t="s">
        <v>40</v>
      </c>
      <c r="O184" s="59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264</v>
      </c>
      <c r="AT184" s="181" t="s">
        <v>260</v>
      </c>
      <c r="AU184" s="181" t="s">
        <v>89</v>
      </c>
      <c r="AY184" s="18" t="s">
        <v>258</v>
      </c>
      <c r="BE184" s="182">
        <f t="shared" si="34"/>
        <v>0</v>
      </c>
      <c r="BF184" s="182">
        <f t="shared" si="35"/>
        <v>0</v>
      </c>
      <c r="BG184" s="182">
        <f t="shared" si="36"/>
        <v>0</v>
      </c>
      <c r="BH184" s="182">
        <f t="shared" si="37"/>
        <v>0</v>
      </c>
      <c r="BI184" s="182">
        <f t="shared" si="38"/>
        <v>0</v>
      </c>
      <c r="BJ184" s="18" t="s">
        <v>89</v>
      </c>
      <c r="BK184" s="183">
        <f t="shared" si="39"/>
        <v>0</v>
      </c>
      <c r="BL184" s="18" t="s">
        <v>264</v>
      </c>
      <c r="BM184" s="181" t="s">
        <v>992</v>
      </c>
    </row>
    <row r="185" spans="1:65" s="2" customFormat="1" ht="24" customHeight="1">
      <c r="A185" s="33"/>
      <c r="B185" s="169"/>
      <c r="C185" s="170" t="s">
        <v>905</v>
      </c>
      <c r="D185" s="170" t="s">
        <v>260</v>
      </c>
      <c r="E185" s="171" t="s">
        <v>3130</v>
      </c>
      <c r="F185" s="172" t="s">
        <v>3131</v>
      </c>
      <c r="G185" s="173" t="s">
        <v>435</v>
      </c>
      <c r="H185" s="174">
        <v>7</v>
      </c>
      <c r="I185" s="175"/>
      <c r="J185" s="174">
        <f t="shared" si="30"/>
        <v>0</v>
      </c>
      <c r="K185" s="176"/>
      <c r="L185" s="34"/>
      <c r="M185" s="177" t="s">
        <v>1</v>
      </c>
      <c r="N185" s="178" t="s">
        <v>40</v>
      </c>
      <c r="O185" s="59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1" t="s">
        <v>264</v>
      </c>
      <c r="AT185" s="181" t="s">
        <v>260</v>
      </c>
      <c r="AU185" s="181" t="s">
        <v>89</v>
      </c>
      <c r="AY185" s="18" t="s">
        <v>258</v>
      </c>
      <c r="BE185" s="182">
        <f t="shared" si="34"/>
        <v>0</v>
      </c>
      <c r="BF185" s="182">
        <f t="shared" si="35"/>
        <v>0</v>
      </c>
      <c r="BG185" s="182">
        <f t="shared" si="36"/>
        <v>0</v>
      </c>
      <c r="BH185" s="182">
        <f t="shared" si="37"/>
        <v>0</v>
      </c>
      <c r="BI185" s="182">
        <f t="shared" si="38"/>
        <v>0</v>
      </c>
      <c r="BJ185" s="18" t="s">
        <v>89</v>
      </c>
      <c r="BK185" s="183">
        <f t="shared" si="39"/>
        <v>0</v>
      </c>
      <c r="BL185" s="18" t="s">
        <v>264</v>
      </c>
      <c r="BM185" s="181" t="s">
        <v>1000</v>
      </c>
    </row>
    <row r="186" spans="1:65" s="2" customFormat="1" ht="24" customHeight="1">
      <c r="A186" s="33"/>
      <c r="B186" s="169"/>
      <c r="C186" s="170" t="s">
        <v>914</v>
      </c>
      <c r="D186" s="170" t="s">
        <v>260</v>
      </c>
      <c r="E186" s="171" t="s">
        <v>3132</v>
      </c>
      <c r="F186" s="172" t="s">
        <v>3133</v>
      </c>
      <c r="G186" s="173" t="s">
        <v>435</v>
      </c>
      <c r="H186" s="174">
        <v>12</v>
      </c>
      <c r="I186" s="175"/>
      <c r="J186" s="174">
        <f t="shared" si="30"/>
        <v>0</v>
      </c>
      <c r="K186" s="176"/>
      <c r="L186" s="34"/>
      <c r="M186" s="177" t="s">
        <v>1</v>
      </c>
      <c r="N186" s="178" t="s">
        <v>40</v>
      </c>
      <c r="O186" s="59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264</v>
      </c>
      <c r="AT186" s="181" t="s">
        <v>260</v>
      </c>
      <c r="AU186" s="181" t="s">
        <v>89</v>
      </c>
      <c r="AY186" s="18" t="s">
        <v>258</v>
      </c>
      <c r="BE186" s="182">
        <f t="shared" si="34"/>
        <v>0</v>
      </c>
      <c r="BF186" s="182">
        <f t="shared" si="35"/>
        <v>0</v>
      </c>
      <c r="BG186" s="182">
        <f t="shared" si="36"/>
        <v>0</v>
      </c>
      <c r="BH186" s="182">
        <f t="shared" si="37"/>
        <v>0</v>
      </c>
      <c r="BI186" s="182">
        <f t="shared" si="38"/>
        <v>0</v>
      </c>
      <c r="BJ186" s="18" t="s">
        <v>89</v>
      </c>
      <c r="BK186" s="183">
        <f t="shared" si="39"/>
        <v>0</v>
      </c>
      <c r="BL186" s="18" t="s">
        <v>264</v>
      </c>
      <c r="BM186" s="181" t="s">
        <v>1010</v>
      </c>
    </row>
    <row r="187" spans="1:65" s="2" customFormat="1" ht="36" customHeight="1">
      <c r="A187" s="33"/>
      <c r="B187" s="169"/>
      <c r="C187" s="170" t="s">
        <v>918</v>
      </c>
      <c r="D187" s="170" t="s">
        <v>260</v>
      </c>
      <c r="E187" s="171" t="s">
        <v>3134</v>
      </c>
      <c r="F187" s="172" t="s">
        <v>3135</v>
      </c>
      <c r="G187" s="173" t="s">
        <v>528</v>
      </c>
      <c r="H187" s="174">
        <v>50</v>
      </c>
      <c r="I187" s="175"/>
      <c r="J187" s="174">
        <f t="shared" si="30"/>
        <v>0</v>
      </c>
      <c r="K187" s="176"/>
      <c r="L187" s="34"/>
      <c r="M187" s="177" t="s">
        <v>1</v>
      </c>
      <c r="N187" s="178" t="s">
        <v>40</v>
      </c>
      <c r="O187" s="59"/>
      <c r="P187" s="179">
        <f t="shared" si="31"/>
        <v>0</v>
      </c>
      <c r="Q187" s="179">
        <v>0</v>
      </c>
      <c r="R187" s="179">
        <f t="shared" si="32"/>
        <v>0</v>
      </c>
      <c r="S187" s="179">
        <v>0</v>
      </c>
      <c r="T187" s="180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1" t="s">
        <v>264</v>
      </c>
      <c r="AT187" s="181" t="s">
        <v>260</v>
      </c>
      <c r="AU187" s="181" t="s">
        <v>89</v>
      </c>
      <c r="AY187" s="18" t="s">
        <v>258</v>
      </c>
      <c r="BE187" s="182">
        <f t="shared" si="34"/>
        <v>0</v>
      </c>
      <c r="BF187" s="182">
        <f t="shared" si="35"/>
        <v>0</v>
      </c>
      <c r="BG187" s="182">
        <f t="shared" si="36"/>
        <v>0</v>
      </c>
      <c r="BH187" s="182">
        <f t="shared" si="37"/>
        <v>0</v>
      </c>
      <c r="BI187" s="182">
        <f t="shared" si="38"/>
        <v>0</v>
      </c>
      <c r="BJ187" s="18" t="s">
        <v>89</v>
      </c>
      <c r="BK187" s="183">
        <f t="shared" si="39"/>
        <v>0</v>
      </c>
      <c r="BL187" s="18" t="s">
        <v>264</v>
      </c>
      <c r="BM187" s="181" t="s">
        <v>1020</v>
      </c>
    </row>
    <row r="188" spans="1:65" s="2" customFormat="1" ht="24" customHeight="1">
      <c r="A188" s="33"/>
      <c r="B188" s="169"/>
      <c r="C188" s="170" t="s">
        <v>923</v>
      </c>
      <c r="D188" s="170" t="s">
        <v>260</v>
      </c>
      <c r="E188" s="171" t="s">
        <v>3136</v>
      </c>
      <c r="F188" s="172" t="s">
        <v>3137</v>
      </c>
      <c r="G188" s="173" t="s">
        <v>528</v>
      </c>
      <c r="H188" s="174">
        <v>10</v>
      </c>
      <c r="I188" s="175"/>
      <c r="J188" s="174">
        <f t="shared" si="30"/>
        <v>0</v>
      </c>
      <c r="K188" s="176"/>
      <c r="L188" s="34"/>
      <c r="M188" s="177" t="s">
        <v>1</v>
      </c>
      <c r="N188" s="178" t="s">
        <v>40</v>
      </c>
      <c r="O188" s="59"/>
      <c r="P188" s="179">
        <f t="shared" si="31"/>
        <v>0</v>
      </c>
      <c r="Q188" s="179">
        <v>0</v>
      </c>
      <c r="R188" s="179">
        <f t="shared" si="32"/>
        <v>0</v>
      </c>
      <c r="S188" s="179">
        <v>0</v>
      </c>
      <c r="T188" s="180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1" t="s">
        <v>264</v>
      </c>
      <c r="AT188" s="181" t="s">
        <v>260</v>
      </c>
      <c r="AU188" s="181" t="s">
        <v>89</v>
      </c>
      <c r="AY188" s="18" t="s">
        <v>258</v>
      </c>
      <c r="BE188" s="182">
        <f t="shared" si="34"/>
        <v>0</v>
      </c>
      <c r="BF188" s="182">
        <f t="shared" si="35"/>
        <v>0</v>
      </c>
      <c r="BG188" s="182">
        <f t="shared" si="36"/>
        <v>0</v>
      </c>
      <c r="BH188" s="182">
        <f t="shared" si="37"/>
        <v>0</v>
      </c>
      <c r="BI188" s="182">
        <f t="shared" si="38"/>
        <v>0</v>
      </c>
      <c r="BJ188" s="18" t="s">
        <v>89</v>
      </c>
      <c r="BK188" s="183">
        <f t="shared" si="39"/>
        <v>0</v>
      </c>
      <c r="BL188" s="18" t="s">
        <v>264</v>
      </c>
      <c r="BM188" s="181" t="s">
        <v>1030</v>
      </c>
    </row>
    <row r="189" spans="1:65" s="2" customFormat="1" ht="16.5" customHeight="1">
      <c r="A189" s="33"/>
      <c r="B189" s="169"/>
      <c r="C189" s="170" t="s">
        <v>943</v>
      </c>
      <c r="D189" s="170" t="s">
        <v>260</v>
      </c>
      <c r="E189" s="171" t="s">
        <v>1458</v>
      </c>
      <c r="F189" s="172" t="s">
        <v>1459</v>
      </c>
      <c r="G189" s="173" t="s">
        <v>323</v>
      </c>
      <c r="H189" s="174">
        <v>7.49</v>
      </c>
      <c r="I189" s="175"/>
      <c r="J189" s="174">
        <f t="shared" si="30"/>
        <v>0</v>
      </c>
      <c r="K189" s="176"/>
      <c r="L189" s="34"/>
      <c r="M189" s="177" t="s">
        <v>1</v>
      </c>
      <c r="N189" s="178" t="s">
        <v>40</v>
      </c>
      <c r="O189" s="59"/>
      <c r="P189" s="179">
        <f t="shared" si="31"/>
        <v>0</v>
      </c>
      <c r="Q189" s="179">
        <v>0</v>
      </c>
      <c r="R189" s="179">
        <f t="shared" si="32"/>
        <v>0</v>
      </c>
      <c r="S189" s="179">
        <v>0</v>
      </c>
      <c r="T189" s="180">
        <f t="shared" si="3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264</v>
      </c>
      <c r="AT189" s="181" t="s">
        <v>260</v>
      </c>
      <c r="AU189" s="181" t="s">
        <v>89</v>
      </c>
      <c r="AY189" s="18" t="s">
        <v>258</v>
      </c>
      <c r="BE189" s="182">
        <f t="shared" si="34"/>
        <v>0</v>
      </c>
      <c r="BF189" s="182">
        <f t="shared" si="35"/>
        <v>0</v>
      </c>
      <c r="BG189" s="182">
        <f t="shared" si="36"/>
        <v>0</v>
      </c>
      <c r="BH189" s="182">
        <f t="shared" si="37"/>
        <v>0</v>
      </c>
      <c r="BI189" s="182">
        <f t="shared" si="38"/>
        <v>0</v>
      </c>
      <c r="BJ189" s="18" t="s">
        <v>89</v>
      </c>
      <c r="BK189" s="183">
        <f t="shared" si="39"/>
        <v>0</v>
      </c>
      <c r="BL189" s="18" t="s">
        <v>264</v>
      </c>
      <c r="BM189" s="181" t="s">
        <v>1038</v>
      </c>
    </row>
    <row r="190" spans="1:65" s="2" customFormat="1" ht="24" customHeight="1">
      <c r="A190" s="33"/>
      <c r="B190" s="169"/>
      <c r="C190" s="170" t="s">
        <v>957</v>
      </c>
      <c r="D190" s="170" t="s">
        <v>260</v>
      </c>
      <c r="E190" s="171" t="s">
        <v>1462</v>
      </c>
      <c r="F190" s="172" t="s">
        <v>2924</v>
      </c>
      <c r="G190" s="173" t="s">
        <v>323</v>
      </c>
      <c r="H190" s="174">
        <v>74.900000000000006</v>
      </c>
      <c r="I190" s="175"/>
      <c r="J190" s="174">
        <f t="shared" si="30"/>
        <v>0</v>
      </c>
      <c r="K190" s="176"/>
      <c r="L190" s="34"/>
      <c r="M190" s="177" t="s">
        <v>1</v>
      </c>
      <c r="N190" s="178" t="s">
        <v>40</v>
      </c>
      <c r="O190" s="59"/>
      <c r="P190" s="179">
        <f t="shared" si="31"/>
        <v>0</v>
      </c>
      <c r="Q190" s="179">
        <v>0</v>
      </c>
      <c r="R190" s="179">
        <f t="shared" si="32"/>
        <v>0</v>
      </c>
      <c r="S190" s="179">
        <v>0</v>
      </c>
      <c r="T190" s="180">
        <f t="shared" si="3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264</v>
      </c>
      <c r="AT190" s="181" t="s">
        <v>260</v>
      </c>
      <c r="AU190" s="181" t="s">
        <v>89</v>
      </c>
      <c r="AY190" s="18" t="s">
        <v>258</v>
      </c>
      <c r="BE190" s="182">
        <f t="shared" si="34"/>
        <v>0</v>
      </c>
      <c r="BF190" s="182">
        <f t="shared" si="35"/>
        <v>0</v>
      </c>
      <c r="BG190" s="182">
        <f t="shared" si="36"/>
        <v>0</v>
      </c>
      <c r="BH190" s="182">
        <f t="shared" si="37"/>
        <v>0</v>
      </c>
      <c r="BI190" s="182">
        <f t="shared" si="38"/>
        <v>0</v>
      </c>
      <c r="BJ190" s="18" t="s">
        <v>89</v>
      </c>
      <c r="BK190" s="183">
        <f t="shared" si="39"/>
        <v>0</v>
      </c>
      <c r="BL190" s="18" t="s">
        <v>264</v>
      </c>
      <c r="BM190" s="181" t="s">
        <v>1050</v>
      </c>
    </row>
    <row r="191" spans="1:65" s="2" customFormat="1" ht="24" customHeight="1">
      <c r="A191" s="33"/>
      <c r="B191" s="169"/>
      <c r="C191" s="170" t="s">
        <v>961</v>
      </c>
      <c r="D191" s="170" t="s">
        <v>260</v>
      </c>
      <c r="E191" s="171" t="s">
        <v>1467</v>
      </c>
      <c r="F191" s="172" t="s">
        <v>1468</v>
      </c>
      <c r="G191" s="173" t="s">
        <v>323</v>
      </c>
      <c r="H191" s="174">
        <v>7.49</v>
      </c>
      <c r="I191" s="175"/>
      <c r="J191" s="174">
        <f t="shared" si="30"/>
        <v>0</v>
      </c>
      <c r="K191" s="176"/>
      <c r="L191" s="34"/>
      <c r="M191" s="177" t="s">
        <v>1</v>
      </c>
      <c r="N191" s="178" t="s">
        <v>40</v>
      </c>
      <c r="O191" s="59"/>
      <c r="P191" s="179">
        <f t="shared" si="31"/>
        <v>0</v>
      </c>
      <c r="Q191" s="179">
        <v>0</v>
      </c>
      <c r="R191" s="179">
        <f t="shared" si="32"/>
        <v>0</v>
      </c>
      <c r="S191" s="179">
        <v>0</v>
      </c>
      <c r="T191" s="180">
        <f t="shared" si="3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1" t="s">
        <v>264</v>
      </c>
      <c r="AT191" s="181" t="s">
        <v>260</v>
      </c>
      <c r="AU191" s="181" t="s">
        <v>89</v>
      </c>
      <c r="AY191" s="18" t="s">
        <v>258</v>
      </c>
      <c r="BE191" s="182">
        <f t="shared" si="34"/>
        <v>0</v>
      </c>
      <c r="BF191" s="182">
        <f t="shared" si="35"/>
        <v>0</v>
      </c>
      <c r="BG191" s="182">
        <f t="shared" si="36"/>
        <v>0</v>
      </c>
      <c r="BH191" s="182">
        <f t="shared" si="37"/>
        <v>0</v>
      </c>
      <c r="BI191" s="182">
        <f t="shared" si="38"/>
        <v>0</v>
      </c>
      <c r="BJ191" s="18" t="s">
        <v>89</v>
      </c>
      <c r="BK191" s="183">
        <f t="shared" si="39"/>
        <v>0</v>
      </c>
      <c r="BL191" s="18" t="s">
        <v>264</v>
      </c>
      <c r="BM191" s="181" t="s">
        <v>1060</v>
      </c>
    </row>
    <row r="192" spans="1:65" s="2" customFormat="1" ht="24" customHeight="1">
      <c r="A192" s="33"/>
      <c r="B192" s="169"/>
      <c r="C192" s="170" t="s">
        <v>965</v>
      </c>
      <c r="D192" s="170" t="s">
        <v>260</v>
      </c>
      <c r="E192" s="171" t="s">
        <v>1476</v>
      </c>
      <c r="F192" s="172" t="s">
        <v>2925</v>
      </c>
      <c r="G192" s="173" t="s">
        <v>323</v>
      </c>
      <c r="H192" s="174">
        <v>7.49</v>
      </c>
      <c r="I192" s="175"/>
      <c r="J192" s="174">
        <f t="shared" si="30"/>
        <v>0</v>
      </c>
      <c r="K192" s="176"/>
      <c r="L192" s="34"/>
      <c r="M192" s="177" t="s">
        <v>1</v>
      </c>
      <c r="N192" s="178" t="s">
        <v>40</v>
      </c>
      <c r="O192" s="59"/>
      <c r="P192" s="179">
        <f t="shared" si="31"/>
        <v>0</v>
      </c>
      <c r="Q192" s="179">
        <v>0</v>
      </c>
      <c r="R192" s="179">
        <f t="shared" si="32"/>
        <v>0</v>
      </c>
      <c r="S192" s="179">
        <v>0</v>
      </c>
      <c r="T192" s="180">
        <f t="shared" si="3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264</v>
      </c>
      <c r="AT192" s="181" t="s">
        <v>260</v>
      </c>
      <c r="AU192" s="181" t="s">
        <v>89</v>
      </c>
      <c r="AY192" s="18" t="s">
        <v>258</v>
      </c>
      <c r="BE192" s="182">
        <f t="shared" si="34"/>
        <v>0</v>
      </c>
      <c r="BF192" s="182">
        <f t="shared" si="35"/>
        <v>0</v>
      </c>
      <c r="BG192" s="182">
        <f t="shared" si="36"/>
        <v>0</v>
      </c>
      <c r="BH192" s="182">
        <f t="shared" si="37"/>
        <v>0</v>
      </c>
      <c r="BI192" s="182">
        <f t="shared" si="38"/>
        <v>0</v>
      </c>
      <c r="BJ192" s="18" t="s">
        <v>89</v>
      </c>
      <c r="BK192" s="183">
        <f t="shared" si="39"/>
        <v>0</v>
      </c>
      <c r="BL192" s="18" t="s">
        <v>264</v>
      </c>
      <c r="BM192" s="181" t="s">
        <v>1070</v>
      </c>
    </row>
    <row r="193" spans="1:65" s="12" customFormat="1" ht="22.9" customHeight="1">
      <c r="B193" s="156"/>
      <c r="D193" s="157" t="s">
        <v>73</v>
      </c>
      <c r="E193" s="167" t="s">
        <v>996</v>
      </c>
      <c r="F193" s="167" t="s">
        <v>3138</v>
      </c>
      <c r="I193" s="159"/>
      <c r="J193" s="168">
        <f>BK193</f>
        <v>0</v>
      </c>
      <c r="L193" s="156"/>
      <c r="M193" s="161"/>
      <c r="N193" s="162"/>
      <c r="O193" s="162"/>
      <c r="P193" s="163">
        <f>SUM(P194:P195)</f>
        <v>0</v>
      </c>
      <c r="Q193" s="162"/>
      <c r="R193" s="163">
        <f>SUM(R194:R195)</f>
        <v>0</v>
      </c>
      <c r="S193" s="162"/>
      <c r="T193" s="164">
        <f>SUM(T194:T195)</f>
        <v>0</v>
      </c>
      <c r="AR193" s="157" t="s">
        <v>82</v>
      </c>
      <c r="AT193" s="165" t="s">
        <v>73</v>
      </c>
      <c r="AU193" s="165" t="s">
        <v>82</v>
      </c>
      <c r="AY193" s="157" t="s">
        <v>258</v>
      </c>
      <c r="BK193" s="166">
        <f>SUM(BK194:BK195)</f>
        <v>0</v>
      </c>
    </row>
    <row r="194" spans="1:65" s="2" customFormat="1" ht="24" customHeight="1">
      <c r="A194" s="33"/>
      <c r="B194" s="169"/>
      <c r="C194" s="170" t="s">
        <v>1266</v>
      </c>
      <c r="D194" s="170" t="s">
        <v>260</v>
      </c>
      <c r="E194" s="171" t="s">
        <v>3139</v>
      </c>
      <c r="F194" s="172" t="s">
        <v>3140</v>
      </c>
      <c r="G194" s="173" t="s">
        <v>323</v>
      </c>
      <c r="H194" s="174">
        <v>0.40300000000000002</v>
      </c>
      <c r="I194" s="175"/>
      <c r="J194" s="174">
        <f>ROUND(I194*H194,3)</f>
        <v>0</v>
      </c>
      <c r="K194" s="176"/>
      <c r="L194" s="34"/>
      <c r="M194" s="177" t="s">
        <v>1</v>
      </c>
      <c r="N194" s="178" t="s">
        <v>40</v>
      </c>
      <c r="O194" s="59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264</v>
      </c>
      <c r="AT194" s="181" t="s">
        <v>260</v>
      </c>
      <c r="AU194" s="181" t="s">
        <v>89</v>
      </c>
      <c r="AY194" s="18" t="s">
        <v>258</v>
      </c>
      <c r="BE194" s="182">
        <f>IF(N194="základná",J194,0)</f>
        <v>0</v>
      </c>
      <c r="BF194" s="182">
        <f>IF(N194="znížená",J194,0)</f>
        <v>0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8" t="s">
        <v>89</v>
      </c>
      <c r="BK194" s="183">
        <f>ROUND(I194*H194,3)</f>
        <v>0</v>
      </c>
      <c r="BL194" s="18" t="s">
        <v>264</v>
      </c>
      <c r="BM194" s="181" t="s">
        <v>1079</v>
      </c>
    </row>
    <row r="195" spans="1:65" s="2" customFormat="1" ht="24" customHeight="1">
      <c r="A195" s="33"/>
      <c r="B195" s="169"/>
      <c r="C195" s="170" t="s">
        <v>1272</v>
      </c>
      <c r="D195" s="170" t="s">
        <v>260</v>
      </c>
      <c r="E195" s="171" t="s">
        <v>1481</v>
      </c>
      <c r="F195" s="172" t="s">
        <v>1482</v>
      </c>
      <c r="G195" s="173" t="s">
        <v>323</v>
      </c>
      <c r="H195" s="174">
        <v>8.4390000000000001</v>
      </c>
      <c r="I195" s="175"/>
      <c r="J195" s="174">
        <f>ROUND(I195*H195,3)</f>
        <v>0</v>
      </c>
      <c r="K195" s="176"/>
      <c r="L195" s="34"/>
      <c r="M195" s="177" t="s">
        <v>1</v>
      </c>
      <c r="N195" s="178" t="s">
        <v>40</v>
      </c>
      <c r="O195" s="59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264</v>
      </c>
      <c r="AT195" s="181" t="s">
        <v>260</v>
      </c>
      <c r="AU195" s="181" t="s">
        <v>89</v>
      </c>
      <c r="AY195" s="18" t="s">
        <v>258</v>
      </c>
      <c r="BE195" s="182">
        <f>IF(N195="základná",J195,0)</f>
        <v>0</v>
      </c>
      <c r="BF195" s="182">
        <f>IF(N195="znížená",J195,0)</f>
        <v>0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8" t="s">
        <v>89</v>
      </c>
      <c r="BK195" s="183">
        <f>ROUND(I195*H195,3)</f>
        <v>0</v>
      </c>
      <c r="BL195" s="18" t="s">
        <v>264</v>
      </c>
      <c r="BM195" s="181" t="s">
        <v>1089</v>
      </c>
    </row>
    <row r="196" spans="1:65" s="12" customFormat="1" ht="25.9" customHeight="1">
      <c r="B196" s="156"/>
      <c r="D196" s="157" t="s">
        <v>73</v>
      </c>
      <c r="E196" s="158" t="s">
        <v>1484</v>
      </c>
      <c r="F196" s="158" t="s">
        <v>2850</v>
      </c>
      <c r="I196" s="159"/>
      <c r="J196" s="160">
        <f>BK196</f>
        <v>0</v>
      </c>
      <c r="L196" s="156"/>
      <c r="M196" s="161"/>
      <c r="N196" s="162"/>
      <c r="O196" s="162"/>
      <c r="P196" s="163">
        <f>P197+P203+P215+P229+P253</f>
        <v>0</v>
      </c>
      <c r="Q196" s="162"/>
      <c r="R196" s="163">
        <f>R197+R203+R215+R229+R253</f>
        <v>1.0082799999999998</v>
      </c>
      <c r="S196" s="162"/>
      <c r="T196" s="164">
        <f>T197+T203+T215+T229+T253</f>
        <v>0</v>
      </c>
      <c r="AR196" s="157" t="s">
        <v>89</v>
      </c>
      <c r="AT196" s="165" t="s">
        <v>73</v>
      </c>
      <c r="AU196" s="165" t="s">
        <v>74</v>
      </c>
      <c r="AY196" s="157" t="s">
        <v>258</v>
      </c>
      <c r="BK196" s="166">
        <f>BK197+BK203+BK215+BK229+BK253</f>
        <v>0</v>
      </c>
    </row>
    <row r="197" spans="1:65" s="12" customFormat="1" ht="22.9" customHeight="1">
      <c r="B197" s="156"/>
      <c r="D197" s="157" t="s">
        <v>73</v>
      </c>
      <c r="E197" s="167" t="s">
        <v>1486</v>
      </c>
      <c r="F197" s="167" t="s">
        <v>3141</v>
      </c>
      <c r="I197" s="159"/>
      <c r="J197" s="168">
        <f>BK197</f>
        <v>0</v>
      </c>
      <c r="L197" s="156"/>
      <c r="M197" s="161"/>
      <c r="N197" s="162"/>
      <c r="O197" s="162"/>
      <c r="P197" s="163">
        <f>SUM(P198:P202)</f>
        <v>0</v>
      </c>
      <c r="Q197" s="162"/>
      <c r="R197" s="163">
        <f>SUM(R198:R202)</f>
        <v>1.6930000000000014E-2</v>
      </c>
      <c r="S197" s="162"/>
      <c r="T197" s="164">
        <f>SUM(T198:T202)</f>
        <v>0</v>
      </c>
      <c r="AR197" s="157" t="s">
        <v>89</v>
      </c>
      <c r="AT197" s="165" t="s">
        <v>73</v>
      </c>
      <c r="AU197" s="165" t="s">
        <v>82</v>
      </c>
      <c r="AY197" s="157" t="s">
        <v>258</v>
      </c>
      <c r="BK197" s="166">
        <f>SUM(BK198:BK202)</f>
        <v>0</v>
      </c>
    </row>
    <row r="198" spans="1:65" s="2" customFormat="1" ht="24" customHeight="1">
      <c r="A198" s="33"/>
      <c r="B198" s="169"/>
      <c r="C198" s="170" t="s">
        <v>1294</v>
      </c>
      <c r="D198" s="170" t="s">
        <v>260</v>
      </c>
      <c r="E198" s="171" t="s">
        <v>3142</v>
      </c>
      <c r="F198" s="172" t="s">
        <v>3143</v>
      </c>
      <c r="G198" s="173" t="s">
        <v>263</v>
      </c>
      <c r="H198" s="174">
        <v>3.2</v>
      </c>
      <c r="I198" s="175"/>
      <c r="J198" s="174">
        <f>ROUND(I198*H198,3)</f>
        <v>0</v>
      </c>
      <c r="K198" s="176"/>
      <c r="L198" s="34"/>
      <c r="M198" s="177" t="s">
        <v>1</v>
      </c>
      <c r="N198" s="178" t="s">
        <v>40</v>
      </c>
      <c r="O198" s="59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1" t="s">
        <v>351</v>
      </c>
      <c r="AT198" s="181" t="s">
        <v>260</v>
      </c>
      <c r="AU198" s="181" t="s">
        <v>89</v>
      </c>
      <c r="AY198" s="18" t="s">
        <v>258</v>
      </c>
      <c r="BE198" s="182">
        <f>IF(N198="základná",J198,0)</f>
        <v>0</v>
      </c>
      <c r="BF198" s="182">
        <f>IF(N198="znížená",J198,0)</f>
        <v>0</v>
      </c>
      <c r="BG198" s="182">
        <f>IF(N198="zákl. prenesená",J198,0)</f>
        <v>0</v>
      </c>
      <c r="BH198" s="182">
        <f>IF(N198="zníž. prenesená",J198,0)</f>
        <v>0</v>
      </c>
      <c r="BI198" s="182">
        <f>IF(N198="nulová",J198,0)</f>
        <v>0</v>
      </c>
      <c r="BJ198" s="18" t="s">
        <v>89</v>
      </c>
      <c r="BK198" s="183">
        <f>ROUND(I198*H198,3)</f>
        <v>0</v>
      </c>
      <c r="BL198" s="18" t="s">
        <v>351</v>
      </c>
      <c r="BM198" s="181" t="s">
        <v>1099</v>
      </c>
    </row>
    <row r="199" spans="1:65" s="2" customFormat="1" ht="16.5" customHeight="1">
      <c r="A199" s="33"/>
      <c r="B199" s="169"/>
      <c r="C199" s="208" t="s">
        <v>1303</v>
      </c>
      <c r="D199" s="208" t="s">
        <v>394</v>
      </c>
      <c r="E199" s="209" t="s">
        <v>3144</v>
      </c>
      <c r="F199" s="210" t="s">
        <v>3145</v>
      </c>
      <c r="G199" s="211" t="s">
        <v>323</v>
      </c>
      <c r="H199" s="212">
        <v>0</v>
      </c>
      <c r="I199" s="213"/>
      <c r="J199" s="212">
        <f>ROUND(I199*H199,3)</f>
        <v>0</v>
      </c>
      <c r="K199" s="214"/>
      <c r="L199" s="215"/>
      <c r="M199" s="216" t="s">
        <v>1</v>
      </c>
      <c r="N199" s="217" t="s">
        <v>40</v>
      </c>
      <c r="O199" s="59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1" t="s">
        <v>445</v>
      </c>
      <c r="AT199" s="181" t="s">
        <v>394</v>
      </c>
      <c r="AU199" s="181" t="s">
        <v>89</v>
      </c>
      <c r="AY199" s="18" t="s">
        <v>258</v>
      </c>
      <c r="BE199" s="182">
        <f>IF(N199="základná",J199,0)</f>
        <v>0</v>
      </c>
      <c r="BF199" s="182">
        <f>IF(N199="znížená",J199,0)</f>
        <v>0</v>
      </c>
      <c r="BG199" s="182">
        <f>IF(N199="zákl. prenesená",J199,0)</f>
        <v>0</v>
      </c>
      <c r="BH199" s="182">
        <f>IF(N199="zníž. prenesená",J199,0)</f>
        <v>0</v>
      </c>
      <c r="BI199" s="182">
        <f>IF(N199="nulová",J199,0)</f>
        <v>0</v>
      </c>
      <c r="BJ199" s="18" t="s">
        <v>89</v>
      </c>
      <c r="BK199" s="183">
        <f>ROUND(I199*H199,3)</f>
        <v>0</v>
      </c>
      <c r="BL199" s="18" t="s">
        <v>351</v>
      </c>
      <c r="BM199" s="181" t="s">
        <v>1109</v>
      </c>
    </row>
    <row r="200" spans="1:65" s="2" customFormat="1" ht="24" customHeight="1">
      <c r="A200" s="33"/>
      <c r="B200" s="169"/>
      <c r="C200" s="170" t="s">
        <v>1317</v>
      </c>
      <c r="D200" s="170" t="s">
        <v>260</v>
      </c>
      <c r="E200" s="171" t="s">
        <v>3146</v>
      </c>
      <c r="F200" s="172" t="s">
        <v>3147</v>
      </c>
      <c r="G200" s="173" t="s">
        <v>263</v>
      </c>
      <c r="H200" s="174">
        <v>3.12</v>
      </c>
      <c r="I200" s="175"/>
      <c r="J200" s="174">
        <f>ROUND(I200*H200,3)</f>
        <v>0</v>
      </c>
      <c r="K200" s="176"/>
      <c r="L200" s="34"/>
      <c r="M200" s="177" t="s">
        <v>1</v>
      </c>
      <c r="N200" s="178" t="s">
        <v>40</v>
      </c>
      <c r="O200" s="59"/>
      <c r="P200" s="179">
        <f>O200*H200</f>
        <v>0</v>
      </c>
      <c r="Q200" s="179">
        <v>5.3846153846153801E-4</v>
      </c>
      <c r="R200" s="179">
        <f>Q200*H200</f>
        <v>1.6799999999999986E-3</v>
      </c>
      <c r="S200" s="179">
        <v>0</v>
      </c>
      <c r="T200" s="18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1" t="s">
        <v>351</v>
      </c>
      <c r="AT200" s="181" t="s">
        <v>260</v>
      </c>
      <c r="AU200" s="181" t="s">
        <v>89</v>
      </c>
      <c r="AY200" s="18" t="s">
        <v>258</v>
      </c>
      <c r="BE200" s="182">
        <f>IF(N200="základná",J200,0)</f>
        <v>0</v>
      </c>
      <c r="BF200" s="182">
        <f>IF(N200="znížená",J200,0)</f>
        <v>0</v>
      </c>
      <c r="BG200" s="182">
        <f>IF(N200="zákl. prenesená",J200,0)</f>
        <v>0</v>
      </c>
      <c r="BH200" s="182">
        <f>IF(N200="zníž. prenesená",J200,0)</f>
        <v>0</v>
      </c>
      <c r="BI200" s="182">
        <f>IF(N200="nulová",J200,0)</f>
        <v>0</v>
      </c>
      <c r="BJ200" s="18" t="s">
        <v>89</v>
      </c>
      <c r="BK200" s="183">
        <f>ROUND(I200*H200,3)</f>
        <v>0</v>
      </c>
      <c r="BL200" s="18" t="s">
        <v>351</v>
      </c>
      <c r="BM200" s="181" t="s">
        <v>1118</v>
      </c>
    </row>
    <row r="201" spans="1:65" s="2" customFormat="1" ht="24" customHeight="1">
      <c r="A201" s="33"/>
      <c r="B201" s="169"/>
      <c r="C201" s="208" t="s">
        <v>1324</v>
      </c>
      <c r="D201" s="208" t="s">
        <v>394</v>
      </c>
      <c r="E201" s="209" t="s">
        <v>3148</v>
      </c>
      <c r="F201" s="210" t="s">
        <v>3149</v>
      </c>
      <c r="G201" s="211" t="s">
        <v>263</v>
      </c>
      <c r="H201" s="212">
        <v>3.5880000000000001</v>
      </c>
      <c r="I201" s="213"/>
      <c r="J201" s="212">
        <f>ROUND(I201*H201,3)</f>
        <v>0</v>
      </c>
      <c r="K201" s="214"/>
      <c r="L201" s="215"/>
      <c r="M201" s="216" t="s">
        <v>1</v>
      </c>
      <c r="N201" s="217" t="s">
        <v>40</v>
      </c>
      <c r="O201" s="59"/>
      <c r="P201" s="179">
        <f>O201*H201</f>
        <v>0</v>
      </c>
      <c r="Q201" s="179">
        <v>4.2502787068004503E-3</v>
      </c>
      <c r="R201" s="179">
        <f>Q201*H201</f>
        <v>1.5250000000000015E-2</v>
      </c>
      <c r="S201" s="179">
        <v>0</v>
      </c>
      <c r="T201" s="18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1" t="s">
        <v>445</v>
      </c>
      <c r="AT201" s="181" t="s">
        <v>394</v>
      </c>
      <c r="AU201" s="181" t="s">
        <v>89</v>
      </c>
      <c r="AY201" s="18" t="s">
        <v>258</v>
      </c>
      <c r="BE201" s="182">
        <f>IF(N201="základná",J201,0)</f>
        <v>0</v>
      </c>
      <c r="BF201" s="182">
        <f>IF(N201="znížená",J201,0)</f>
        <v>0</v>
      </c>
      <c r="BG201" s="182">
        <f>IF(N201="zákl. prenesená",J201,0)</f>
        <v>0</v>
      </c>
      <c r="BH201" s="182">
        <f>IF(N201="zníž. prenesená",J201,0)</f>
        <v>0</v>
      </c>
      <c r="BI201" s="182">
        <f>IF(N201="nulová",J201,0)</f>
        <v>0</v>
      </c>
      <c r="BJ201" s="18" t="s">
        <v>89</v>
      </c>
      <c r="BK201" s="183">
        <f>ROUND(I201*H201,3)</f>
        <v>0</v>
      </c>
      <c r="BL201" s="18" t="s">
        <v>351</v>
      </c>
      <c r="BM201" s="181" t="s">
        <v>1126</v>
      </c>
    </row>
    <row r="202" spans="1:65" s="2" customFormat="1" ht="24" customHeight="1">
      <c r="A202" s="33"/>
      <c r="B202" s="169"/>
      <c r="C202" s="170" t="s">
        <v>1329</v>
      </c>
      <c r="D202" s="170" t="s">
        <v>260</v>
      </c>
      <c r="E202" s="171" t="s">
        <v>3150</v>
      </c>
      <c r="F202" s="172" t="s">
        <v>3151</v>
      </c>
      <c r="G202" s="173" t="s">
        <v>1511</v>
      </c>
      <c r="H202" s="175"/>
      <c r="I202" s="175"/>
      <c r="J202" s="174">
        <f>ROUND(I202*H202,3)</f>
        <v>0</v>
      </c>
      <c r="K202" s="176"/>
      <c r="L202" s="34"/>
      <c r="M202" s="177" t="s">
        <v>1</v>
      </c>
      <c r="N202" s="178" t="s">
        <v>40</v>
      </c>
      <c r="O202" s="59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1" t="s">
        <v>351</v>
      </c>
      <c r="AT202" s="181" t="s">
        <v>260</v>
      </c>
      <c r="AU202" s="181" t="s">
        <v>89</v>
      </c>
      <c r="AY202" s="18" t="s">
        <v>258</v>
      </c>
      <c r="BE202" s="182">
        <f>IF(N202="základná",J202,0)</f>
        <v>0</v>
      </c>
      <c r="BF202" s="182">
        <f>IF(N202="znížená",J202,0)</f>
        <v>0</v>
      </c>
      <c r="BG202" s="182">
        <f>IF(N202="zákl. prenesená",J202,0)</f>
        <v>0</v>
      </c>
      <c r="BH202" s="182">
        <f>IF(N202="zníž. prenesená",J202,0)</f>
        <v>0</v>
      </c>
      <c r="BI202" s="182">
        <f>IF(N202="nulová",J202,0)</f>
        <v>0</v>
      </c>
      <c r="BJ202" s="18" t="s">
        <v>89</v>
      </c>
      <c r="BK202" s="183">
        <f>ROUND(I202*H202,3)</f>
        <v>0</v>
      </c>
      <c r="BL202" s="18" t="s">
        <v>351</v>
      </c>
      <c r="BM202" s="181" t="s">
        <v>1136</v>
      </c>
    </row>
    <row r="203" spans="1:65" s="12" customFormat="1" ht="22.9" customHeight="1">
      <c r="B203" s="156"/>
      <c r="D203" s="157" t="s">
        <v>73</v>
      </c>
      <c r="E203" s="167" t="s">
        <v>1523</v>
      </c>
      <c r="F203" s="167" t="s">
        <v>3152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9.8400000000000015E-3</v>
      </c>
      <c r="S203" s="162"/>
      <c r="T203" s="164">
        <f>SUM(T204:T214)</f>
        <v>0</v>
      </c>
      <c r="AR203" s="157" t="s">
        <v>89</v>
      </c>
      <c r="AT203" s="165" t="s">
        <v>73</v>
      </c>
      <c r="AU203" s="165" t="s">
        <v>82</v>
      </c>
      <c r="AY203" s="157" t="s">
        <v>258</v>
      </c>
      <c r="BK203" s="166">
        <f>SUM(BK204:BK214)</f>
        <v>0</v>
      </c>
    </row>
    <row r="204" spans="1:65" s="2" customFormat="1" ht="24" customHeight="1">
      <c r="A204" s="33"/>
      <c r="B204" s="169"/>
      <c r="C204" s="170" t="s">
        <v>82</v>
      </c>
      <c r="D204" s="170" t="s">
        <v>260</v>
      </c>
      <c r="E204" s="171" t="s">
        <v>3153</v>
      </c>
      <c r="F204" s="172" t="s">
        <v>3154</v>
      </c>
      <c r="G204" s="173" t="s">
        <v>528</v>
      </c>
      <c r="H204" s="174">
        <v>106</v>
      </c>
      <c r="I204" s="175"/>
      <c r="J204" s="174">
        <f t="shared" ref="J204:J214" si="40">ROUND(I204*H204,3)</f>
        <v>0</v>
      </c>
      <c r="K204" s="176"/>
      <c r="L204" s="34"/>
      <c r="M204" s="177" t="s">
        <v>1</v>
      </c>
      <c r="N204" s="178" t="s">
        <v>40</v>
      </c>
      <c r="O204" s="59"/>
      <c r="P204" s="179">
        <f t="shared" ref="P204:P214" si="41">O204*H204</f>
        <v>0</v>
      </c>
      <c r="Q204" s="179">
        <v>0</v>
      </c>
      <c r="R204" s="179">
        <f t="shared" ref="R204:R214" si="42">Q204*H204</f>
        <v>0</v>
      </c>
      <c r="S204" s="179">
        <v>0</v>
      </c>
      <c r="T204" s="180">
        <f t="shared" ref="T204:T214" si="43"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1" t="s">
        <v>351</v>
      </c>
      <c r="AT204" s="181" t="s">
        <v>260</v>
      </c>
      <c r="AU204" s="181" t="s">
        <v>89</v>
      </c>
      <c r="AY204" s="18" t="s">
        <v>258</v>
      </c>
      <c r="BE204" s="182">
        <f t="shared" ref="BE204:BE214" si="44">IF(N204="základná",J204,0)</f>
        <v>0</v>
      </c>
      <c r="BF204" s="182">
        <f t="shared" ref="BF204:BF214" si="45">IF(N204="znížená",J204,0)</f>
        <v>0</v>
      </c>
      <c r="BG204" s="182">
        <f t="shared" ref="BG204:BG214" si="46">IF(N204="zákl. prenesená",J204,0)</f>
        <v>0</v>
      </c>
      <c r="BH204" s="182">
        <f t="shared" ref="BH204:BH214" si="47">IF(N204="zníž. prenesená",J204,0)</f>
        <v>0</v>
      </c>
      <c r="BI204" s="182">
        <f t="shared" ref="BI204:BI214" si="48">IF(N204="nulová",J204,0)</f>
        <v>0</v>
      </c>
      <c r="BJ204" s="18" t="s">
        <v>89</v>
      </c>
      <c r="BK204" s="183">
        <f t="shared" ref="BK204:BK214" si="49">ROUND(I204*H204,3)</f>
        <v>0</v>
      </c>
      <c r="BL204" s="18" t="s">
        <v>351</v>
      </c>
      <c r="BM204" s="181" t="s">
        <v>1145</v>
      </c>
    </row>
    <row r="205" spans="1:65" s="2" customFormat="1" ht="24" customHeight="1">
      <c r="A205" s="33"/>
      <c r="B205" s="169"/>
      <c r="C205" s="208" t="s">
        <v>89</v>
      </c>
      <c r="D205" s="208" t="s">
        <v>394</v>
      </c>
      <c r="E205" s="209" t="s">
        <v>3155</v>
      </c>
      <c r="F205" s="210" t="s">
        <v>3156</v>
      </c>
      <c r="G205" s="211" t="s">
        <v>528</v>
      </c>
      <c r="H205" s="212">
        <v>12.24</v>
      </c>
      <c r="I205" s="213"/>
      <c r="J205" s="212">
        <f t="shared" si="40"/>
        <v>0</v>
      </c>
      <c r="K205" s="214"/>
      <c r="L205" s="215"/>
      <c r="M205" s="216" t="s">
        <v>1</v>
      </c>
      <c r="N205" s="217" t="s">
        <v>40</v>
      </c>
      <c r="O205" s="59"/>
      <c r="P205" s="179">
        <f t="shared" si="41"/>
        <v>0</v>
      </c>
      <c r="Q205" s="179">
        <v>4.0032679738562101E-5</v>
      </c>
      <c r="R205" s="179">
        <f t="shared" si="42"/>
        <v>4.9000000000000009E-4</v>
      </c>
      <c r="S205" s="179">
        <v>0</v>
      </c>
      <c r="T205" s="180">
        <f t="shared" si="4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1" t="s">
        <v>445</v>
      </c>
      <c r="AT205" s="181" t="s">
        <v>394</v>
      </c>
      <c r="AU205" s="181" t="s">
        <v>89</v>
      </c>
      <c r="AY205" s="18" t="s">
        <v>258</v>
      </c>
      <c r="BE205" s="182">
        <f t="shared" si="44"/>
        <v>0</v>
      </c>
      <c r="BF205" s="182">
        <f t="shared" si="45"/>
        <v>0</v>
      </c>
      <c r="BG205" s="182">
        <f t="shared" si="46"/>
        <v>0</v>
      </c>
      <c r="BH205" s="182">
        <f t="shared" si="47"/>
        <v>0</v>
      </c>
      <c r="BI205" s="182">
        <f t="shared" si="48"/>
        <v>0</v>
      </c>
      <c r="BJ205" s="18" t="s">
        <v>89</v>
      </c>
      <c r="BK205" s="183">
        <f t="shared" si="49"/>
        <v>0</v>
      </c>
      <c r="BL205" s="18" t="s">
        <v>351</v>
      </c>
      <c r="BM205" s="181" t="s">
        <v>1153</v>
      </c>
    </row>
    <row r="206" spans="1:65" s="2" customFormat="1" ht="24" customHeight="1">
      <c r="A206" s="33"/>
      <c r="B206" s="169"/>
      <c r="C206" s="208" t="s">
        <v>264</v>
      </c>
      <c r="D206" s="208" t="s">
        <v>394</v>
      </c>
      <c r="E206" s="209" t="s">
        <v>3157</v>
      </c>
      <c r="F206" s="210" t="s">
        <v>3158</v>
      </c>
      <c r="G206" s="211" t="s">
        <v>528</v>
      </c>
      <c r="H206" s="212">
        <v>14.28</v>
      </c>
      <c r="I206" s="213"/>
      <c r="J206" s="212">
        <f t="shared" si="40"/>
        <v>0</v>
      </c>
      <c r="K206" s="214"/>
      <c r="L206" s="215"/>
      <c r="M206" s="216" t="s">
        <v>1</v>
      </c>
      <c r="N206" s="217" t="s">
        <v>40</v>
      </c>
      <c r="O206" s="59"/>
      <c r="P206" s="179">
        <f t="shared" si="41"/>
        <v>0</v>
      </c>
      <c r="Q206" s="179">
        <v>9.8039215686274496E-6</v>
      </c>
      <c r="R206" s="179">
        <f t="shared" si="42"/>
        <v>1.3999999999999996E-4</v>
      </c>
      <c r="S206" s="179">
        <v>0</v>
      </c>
      <c r="T206" s="180">
        <f t="shared" si="4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1" t="s">
        <v>445</v>
      </c>
      <c r="AT206" s="181" t="s">
        <v>394</v>
      </c>
      <c r="AU206" s="181" t="s">
        <v>89</v>
      </c>
      <c r="AY206" s="18" t="s">
        <v>258</v>
      </c>
      <c r="BE206" s="182">
        <f t="shared" si="44"/>
        <v>0</v>
      </c>
      <c r="BF206" s="182">
        <f t="shared" si="45"/>
        <v>0</v>
      </c>
      <c r="BG206" s="182">
        <f t="shared" si="46"/>
        <v>0</v>
      </c>
      <c r="BH206" s="182">
        <f t="shared" si="47"/>
        <v>0</v>
      </c>
      <c r="BI206" s="182">
        <f t="shared" si="48"/>
        <v>0</v>
      </c>
      <c r="BJ206" s="18" t="s">
        <v>89</v>
      </c>
      <c r="BK206" s="183">
        <f t="shared" si="49"/>
        <v>0</v>
      </c>
      <c r="BL206" s="18" t="s">
        <v>351</v>
      </c>
      <c r="BM206" s="181" t="s">
        <v>1163</v>
      </c>
    </row>
    <row r="207" spans="1:65" s="2" customFormat="1" ht="24" customHeight="1">
      <c r="A207" s="33"/>
      <c r="B207" s="169"/>
      <c r="C207" s="208" t="s">
        <v>287</v>
      </c>
      <c r="D207" s="208" t="s">
        <v>394</v>
      </c>
      <c r="E207" s="209" t="s">
        <v>3159</v>
      </c>
      <c r="F207" s="210" t="s">
        <v>3160</v>
      </c>
      <c r="G207" s="211" t="s">
        <v>528</v>
      </c>
      <c r="H207" s="212">
        <v>7.14</v>
      </c>
      <c r="I207" s="213"/>
      <c r="J207" s="212">
        <f t="shared" si="40"/>
        <v>0</v>
      </c>
      <c r="K207" s="214"/>
      <c r="L207" s="215"/>
      <c r="M207" s="216" t="s">
        <v>1</v>
      </c>
      <c r="N207" s="217" t="s">
        <v>40</v>
      </c>
      <c r="O207" s="59"/>
      <c r="P207" s="179">
        <f t="shared" si="41"/>
        <v>0</v>
      </c>
      <c r="Q207" s="179">
        <v>7.9831932773109202E-5</v>
      </c>
      <c r="R207" s="179">
        <f t="shared" si="42"/>
        <v>5.6999999999999965E-4</v>
      </c>
      <c r="S207" s="179">
        <v>0</v>
      </c>
      <c r="T207" s="180">
        <f t="shared" si="4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1" t="s">
        <v>445</v>
      </c>
      <c r="AT207" s="181" t="s">
        <v>394</v>
      </c>
      <c r="AU207" s="181" t="s">
        <v>89</v>
      </c>
      <c r="AY207" s="18" t="s">
        <v>258</v>
      </c>
      <c r="BE207" s="182">
        <f t="shared" si="44"/>
        <v>0</v>
      </c>
      <c r="BF207" s="182">
        <f t="shared" si="45"/>
        <v>0</v>
      </c>
      <c r="BG207" s="182">
        <f t="shared" si="46"/>
        <v>0</v>
      </c>
      <c r="BH207" s="182">
        <f t="shared" si="47"/>
        <v>0</v>
      </c>
      <c r="BI207" s="182">
        <f t="shared" si="48"/>
        <v>0</v>
      </c>
      <c r="BJ207" s="18" t="s">
        <v>89</v>
      </c>
      <c r="BK207" s="183">
        <f t="shared" si="49"/>
        <v>0</v>
      </c>
      <c r="BL207" s="18" t="s">
        <v>351</v>
      </c>
      <c r="BM207" s="181" t="s">
        <v>1172</v>
      </c>
    </row>
    <row r="208" spans="1:65" s="2" customFormat="1" ht="24" customHeight="1">
      <c r="A208" s="33"/>
      <c r="B208" s="169"/>
      <c r="C208" s="208" t="s">
        <v>293</v>
      </c>
      <c r="D208" s="208" t="s">
        <v>394</v>
      </c>
      <c r="E208" s="209" t="s">
        <v>3161</v>
      </c>
      <c r="F208" s="210" t="s">
        <v>3162</v>
      </c>
      <c r="G208" s="211" t="s">
        <v>528</v>
      </c>
      <c r="H208" s="212">
        <v>40.799999999999997</v>
      </c>
      <c r="I208" s="213"/>
      <c r="J208" s="212">
        <f t="shared" si="40"/>
        <v>0</v>
      </c>
      <c r="K208" s="214"/>
      <c r="L208" s="215"/>
      <c r="M208" s="216" t="s">
        <v>1</v>
      </c>
      <c r="N208" s="217" t="s">
        <v>40</v>
      </c>
      <c r="O208" s="59"/>
      <c r="P208" s="179">
        <f t="shared" si="41"/>
        <v>0</v>
      </c>
      <c r="Q208" s="179">
        <v>8.9950980392156893E-5</v>
      </c>
      <c r="R208" s="179">
        <f t="shared" si="42"/>
        <v>3.670000000000001E-3</v>
      </c>
      <c r="S208" s="179">
        <v>0</v>
      </c>
      <c r="T208" s="180">
        <f t="shared" si="4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1" t="s">
        <v>445</v>
      </c>
      <c r="AT208" s="181" t="s">
        <v>394</v>
      </c>
      <c r="AU208" s="181" t="s">
        <v>89</v>
      </c>
      <c r="AY208" s="18" t="s">
        <v>258</v>
      </c>
      <c r="BE208" s="182">
        <f t="shared" si="44"/>
        <v>0</v>
      </c>
      <c r="BF208" s="182">
        <f t="shared" si="45"/>
        <v>0</v>
      </c>
      <c r="BG208" s="182">
        <f t="shared" si="46"/>
        <v>0</v>
      </c>
      <c r="BH208" s="182">
        <f t="shared" si="47"/>
        <v>0</v>
      </c>
      <c r="BI208" s="182">
        <f t="shared" si="48"/>
        <v>0</v>
      </c>
      <c r="BJ208" s="18" t="s">
        <v>89</v>
      </c>
      <c r="BK208" s="183">
        <f t="shared" si="49"/>
        <v>0</v>
      </c>
      <c r="BL208" s="18" t="s">
        <v>351</v>
      </c>
      <c r="BM208" s="181" t="s">
        <v>1188</v>
      </c>
    </row>
    <row r="209" spans="1:65" s="2" customFormat="1" ht="24" customHeight="1">
      <c r="A209" s="33"/>
      <c r="B209" s="169"/>
      <c r="C209" s="208" t="s">
        <v>297</v>
      </c>
      <c r="D209" s="208" t="s">
        <v>394</v>
      </c>
      <c r="E209" s="209" t="s">
        <v>3163</v>
      </c>
      <c r="F209" s="210" t="s">
        <v>3164</v>
      </c>
      <c r="G209" s="211" t="s">
        <v>528</v>
      </c>
      <c r="H209" s="212">
        <v>13.26</v>
      </c>
      <c r="I209" s="213"/>
      <c r="J209" s="212">
        <f t="shared" si="40"/>
        <v>0</v>
      </c>
      <c r="K209" s="214"/>
      <c r="L209" s="215"/>
      <c r="M209" s="216" t="s">
        <v>1</v>
      </c>
      <c r="N209" s="217" t="s">
        <v>40</v>
      </c>
      <c r="O209" s="59"/>
      <c r="P209" s="179">
        <f t="shared" si="41"/>
        <v>0</v>
      </c>
      <c r="Q209" s="179">
        <v>7.9939668174962294E-5</v>
      </c>
      <c r="R209" s="179">
        <f t="shared" si="42"/>
        <v>1.06E-3</v>
      </c>
      <c r="S209" s="179">
        <v>0</v>
      </c>
      <c r="T209" s="180">
        <f t="shared" si="4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1" t="s">
        <v>445</v>
      </c>
      <c r="AT209" s="181" t="s">
        <v>394</v>
      </c>
      <c r="AU209" s="181" t="s">
        <v>89</v>
      </c>
      <c r="AY209" s="18" t="s">
        <v>258</v>
      </c>
      <c r="BE209" s="182">
        <f t="shared" si="44"/>
        <v>0</v>
      </c>
      <c r="BF209" s="182">
        <f t="shared" si="45"/>
        <v>0</v>
      </c>
      <c r="BG209" s="182">
        <f t="shared" si="46"/>
        <v>0</v>
      </c>
      <c r="BH209" s="182">
        <f t="shared" si="47"/>
        <v>0</v>
      </c>
      <c r="BI209" s="182">
        <f t="shared" si="48"/>
        <v>0</v>
      </c>
      <c r="BJ209" s="18" t="s">
        <v>89</v>
      </c>
      <c r="BK209" s="183">
        <f t="shared" si="49"/>
        <v>0</v>
      </c>
      <c r="BL209" s="18" t="s">
        <v>351</v>
      </c>
      <c r="BM209" s="181" t="s">
        <v>1203</v>
      </c>
    </row>
    <row r="210" spans="1:65" s="2" customFormat="1" ht="24" customHeight="1">
      <c r="A210" s="33"/>
      <c r="B210" s="169"/>
      <c r="C210" s="208" t="s">
        <v>272</v>
      </c>
      <c r="D210" s="208" t="s">
        <v>394</v>
      </c>
      <c r="E210" s="209" t="s">
        <v>3165</v>
      </c>
      <c r="F210" s="210" t="s">
        <v>3166</v>
      </c>
      <c r="G210" s="211" t="s">
        <v>528</v>
      </c>
      <c r="H210" s="212">
        <v>20.399999999999999</v>
      </c>
      <c r="I210" s="213"/>
      <c r="J210" s="212">
        <f t="shared" si="40"/>
        <v>0</v>
      </c>
      <c r="K210" s="214"/>
      <c r="L210" s="215"/>
      <c r="M210" s="216" t="s">
        <v>1</v>
      </c>
      <c r="N210" s="217" t="s">
        <v>40</v>
      </c>
      <c r="O210" s="59"/>
      <c r="P210" s="179">
        <f t="shared" si="41"/>
        <v>0</v>
      </c>
      <c r="Q210" s="179">
        <v>7.00980392156863E-5</v>
      </c>
      <c r="R210" s="179">
        <f t="shared" si="42"/>
        <v>1.4300000000000005E-3</v>
      </c>
      <c r="S210" s="179">
        <v>0</v>
      </c>
      <c r="T210" s="180">
        <f t="shared" si="4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1" t="s">
        <v>445</v>
      </c>
      <c r="AT210" s="181" t="s">
        <v>394</v>
      </c>
      <c r="AU210" s="181" t="s">
        <v>89</v>
      </c>
      <c r="AY210" s="18" t="s">
        <v>258</v>
      </c>
      <c r="BE210" s="182">
        <f t="shared" si="44"/>
        <v>0</v>
      </c>
      <c r="BF210" s="182">
        <f t="shared" si="45"/>
        <v>0</v>
      </c>
      <c r="BG210" s="182">
        <f t="shared" si="46"/>
        <v>0</v>
      </c>
      <c r="BH210" s="182">
        <f t="shared" si="47"/>
        <v>0</v>
      </c>
      <c r="BI210" s="182">
        <f t="shared" si="48"/>
        <v>0</v>
      </c>
      <c r="BJ210" s="18" t="s">
        <v>89</v>
      </c>
      <c r="BK210" s="183">
        <f t="shared" si="49"/>
        <v>0</v>
      </c>
      <c r="BL210" s="18" t="s">
        <v>351</v>
      </c>
      <c r="BM210" s="181" t="s">
        <v>1220</v>
      </c>
    </row>
    <row r="211" spans="1:65" s="2" customFormat="1" ht="24" customHeight="1">
      <c r="A211" s="33"/>
      <c r="B211" s="169"/>
      <c r="C211" s="170" t="s">
        <v>302</v>
      </c>
      <c r="D211" s="170" t="s">
        <v>260</v>
      </c>
      <c r="E211" s="171" t="s">
        <v>3167</v>
      </c>
      <c r="F211" s="172" t="s">
        <v>3168</v>
      </c>
      <c r="G211" s="173" t="s">
        <v>528</v>
      </c>
      <c r="H211" s="174">
        <v>18</v>
      </c>
      <c r="I211" s="175"/>
      <c r="J211" s="174">
        <f t="shared" si="40"/>
        <v>0</v>
      </c>
      <c r="K211" s="176"/>
      <c r="L211" s="34"/>
      <c r="M211" s="177" t="s">
        <v>1</v>
      </c>
      <c r="N211" s="178" t="s">
        <v>40</v>
      </c>
      <c r="O211" s="59"/>
      <c r="P211" s="179">
        <f t="shared" si="41"/>
        <v>0</v>
      </c>
      <c r="Q211" s="179">
        <v>0</v>
      </c>
      <c r="R211" s="179">
        <f t="shared" si="42"/>
        <v>0</v>
      </c>
      <c r="S211" s="179">
        <v>0</v>
      </c>
      <c r="T211" s="180">
        <f t="shared" si="4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1" t="s">
        <v>351</v>
      </c>
      <c r="AT211" s="181" t="s">
        <v>260</v>
      </c>
      <c r="AU211" s="181" t="s">
        <v>89</v>
      </c>
      <c r="AY211" s="18" t="s">
        <v>258</v>
      </c>
      <c r="BE211" s="182">
        <f t="shared" si="44"/>
        <v>0</v>
      </c>
      <c r="BF211" s="182">
        <f t="shared" si="45"/>
        <v>0</v>
      </c>
      <c r="BG211" s="182">
        <f t="shared" si="46"/>
        <v>0</v>
      </c>
      <c r="BH211" s="182">
        <f t="shared" si="47"/>
        <v>0</v>
      </c>
      <c r="BI211" s="182">
        <f t="shared" si="48"/>
        <v>0</v>
      </c>
      <c r="BJ211" s="18" t="s">
        <v>89</v>
      </c>
      <c r="BK211" s="183">
        <f t="shared" si="49"/>
        <v>0</v>
      </c>
      <c r="BL211" s="18" t="s">
        <v>351</v>
      </c>
      <c r="BM211" s="181" t="s">
        <v>1241</v>
      </c>
    </row>
    <row r="212" spans="1:65" s="2" customFormat="1" ht="24" customHeight="1">
      <c r="A212" s="33"/>
      <c r="B212" s="169"/>
      <c r="C212" s="208" t="s">
        <v>306</v>
      </c>
      <c r="D212" s="208" t="s">
        <v>394</v>
      </c>
      <c r="E212" s="209" t="s">
        <v>3169</v>
      </c>
      <c r="F212" s="210" t="s">
        <v>3170</v>
      </c>
      <c r="G212" s="211" t="s">
        <v>528</v>
      </c>
      <c r="H212" s="212">
        <v>9.18</v>
      </c>
      <c r="I212" s="213"/>
      <c r="J212" s="212">
        <f t="shared" si="40"/>
        <v>0</v>
      </c>
      <c r="K212" s="214"/>
      <c r="L212" s="215"/>
      <c r="M212" s="216" t="s">
        <v>1</v>
      </c>
      <c r="N212" s="217" t="s">
        <v>40</v>
      </c>
      <c r="O212" s="59"/>
      <c r="P212" s="179">
        <f t="shared" si="41"/>
        <v>0</v>
      </c>
      <c r="Q212" s="179">
        <v>2.10239651416122E-4</v>
      </c>
      <c r="R212" s="179">
        <f t="shared" si="42"/>
        <v>1.9299999999999999E-3</v>
      </c>
      <c r="S212" s="179">
        <v>0</v>
      </c>
      <c r="T212" s="180">
        <f t="shared" si="4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1" t="s">
        <v>445</v>
      </c>
      <c r="AT212" s="181" t="s">
        <v>394</v>
      </c>
      <c r="AU212" s="181" t="s">
        <v>89</v>
      </c>
      <c r="AY212" s="18" t="s">
        <v>258</v>
      </c>
      <c r="BE212" s="182">
        <f t="shared" si="44"/>
        <v>0</v>
      </c>
      <c r="BF212" s="182">
        <f t="shared" si="45"/>
        <v>0</v>
      </c>
      <c r="BG212" s="182">
        <f t="shared" si="46"/>
        <v>0</v>
      </c>
      <c r="BH212" s="182">
        <f t="shared" si="47"/>
        <v>0</v>
      </c>
      <c r="BI212" s="182">
        <f t="shared" si="48"/>
        <v>0</v>
      </c>
      <c r="BJ212" s="18" t="s">
        <v>89</v>
      </c>
      <c r="BK212" s="183">
        <f t="shared" si="49"/>
        <v>0</v>
      </c>
      <c r="BL212" s="18" t="s">
        <v>351</v>
      </c>
      <c r="BM212" s="181" t="s">
        <v>1272</v>
      </c>
    </row>
    <row r="213" spans="1:65" s="2" customFormat="1" ht="24" customHeight="1">
      <c r="A213" s="33"/>
      <c r="B213" s="169"/>
      <c r="C213" s="208" t="s">
        <v>311</v>
      </c>
      <c r="D213" s="208" t="s">
        <v>394</v>
      </c>
      <c r="E213" s="209" t="s">
        <v>3171</v>
      </c>
      <c r="F213" s="210" t="s">
        <v>3172</v>
      </c>
      <c r="G213" s="211" t="s">
        <v>528</v>
      </c>
      <c r="H213" s="212">
        <v>9.18</v>
      </c>
      <c r="I213" s="213"/>
      <c r="J213" s="212">
        <f t="shared" si="40"/>
        <v>0</v>
      </c>
      <c r="K213" s="214"/>
      <c r="L213" s="215"/>
      <c r="M213" s="216" t="s">
        <v>1</v>
      </c>
      <c r="N213" s="217" t="s">
        <v>40</v>
      </c>
      <c r="O213" s="59"/>
      <c r="P213" s="179">
        <f t="shared" si="41"/>
        <v>0</v>
      </c>
      <c r="Q213" s="179">
        <v>5.9912854030501102E-5</v>
      </c>
      <c r="R213" s="179">
        <f t="shared" si="42"/>
        <v>5.5000000000000014E-4</v>
      </c>
      <c r="S213" s="179">
        <v>0</v>
      </c>
      <c r="T213" s="180">
        <f t="shared" si="4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1" t="s">
        <v>445</v>
      </c>
      <c r="AT213" s="181" t="s">
        <v>394</v>
      </c>
      <c r="AU213" s="181" t="s">
        <v>89</v>
      </c>
      <c r="AY213" s="18" t="s">
        <v>258</v>
      </c>
      <c r="BE213" s="182">
        <f t="shared" si="44"/>
        <v>0</v>
      </c>
      <c r="BF213" s="182">
        <f t="shared" si="45"/>
        <v>0</v>
      </c>
      <c r="BG213" s="182">
        <f t="shared" si="46"/>
        <v>0</v>
      </c>
      <c r="BH213" s="182">
        <f t="shared" si="47"/>
        <v>0</v>
      </c>
      <c r="BI213" s="182">
        <f t="shared" si="48"/>
        <v>0</v>
      </c>
      <c r="BJ213" s="18" t="s">
        <v>89</v>
      </c>
      <c r="BK213" s="183">
        <f t="shared" si="49"/>
        <v>0</v>
      </c>
      <c r="BL213" s="18" t="s">
        <v>351</v>
      </c>
      <c r="BM213" s="181" t="s">
        <v>1303</v>
      </c>
    </row>
    <row r="214" spans="1:65" s="2" customFormat="1" ht="24" customHeight="1">
      <c r="A214" s="33"/>
      <c r="B214" s="169"/>
      <c r="C214" s="170" t="s">
        <v>972</v>
      </c>
      <c r="D214" s="170" t="s">
        <v>260</v>
      </c>
      <c r="E214" s="171" t="s">
        <v>3173</v>
      </c>
      <c r="F214" s="172" t="s">
        <v>3174</v>
      </c>
      <c r="G214" s="173" t="s">
        <v>1511</v>
      </c>
      <c r="H214" s="175"/>
      <c r="I214" s="175"/>
      <c r="J214" s="174">
        <f t="shared" si="40"/>
        <v>0</v>
      </c>
      <c r="K214" s="176"/>
      <c r="L214" s="34"/>
      <c r="M214" s="177" t="s">
        <v>1</v>
      </c>
      <c r="N214" s="178" t="s">
        <v>40</v>
      </c>
      <c r="O214" s="59"/>
      <c r="P214" s="179">
        <f t="shared" si="41"/>
        <v>0</v>
      </c>
      <c r="Q214" s="179">
        <v>0</v>
      </c>
      <c r="R214" s="179">
        <f t="shared" si="42"/>
        <v>0</v>
      </c>
      <c r="S214" s="179">
        <v>0</v>
      </c>
      <c r="T214" s="180">
        <f t="shared" si="4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1" t="s">
        <v>351</v>
      </c>
      <c r="AT214" s="181" t="s">
        <v>260</v>
      </c>
      <c r="AU214" s="181" t="s">
        <v>89</v>
      </c>
      <c r="AY214" s="18" t="s">
        <v>258</v>
      </c>
      <c r="BE214" s="182">
        <f t="shared" si="44"/>
        <v>0</v>
      </c>
      <c r="BF214" s="182">
        <f t="shared" si="45"/>
        <v>0</v>
      </c>
      <c r="BG214" s="182">
        <f t="shared" si="46"/>
        <v>0</v>
      </c>
      <c r="BH214" s="182">
        <f t="shared" si="47"/>
        <v>0</v>
      </c>
      <c r="BI214" s="182">
        <f t="shared" si="48"/>
        <v>0</v>
      </c>
      <c r="BJ214" s="18" t="s">
        <v>89</v>
      </c>
      <c r="BK214" s="183">
        <f t="shared" si="49"/>
        <v>0</v>
      </c>
      <c r="BL214" s="18" t="s">
        <v>351</v>
      </c>
      <c r="BM214" s="181" t="s">
        <v>1324</v>
      </c>
    </row>
    <row r="215" spans="1:65" s="12" customFormat="1" ht="22.9" customHeight="1">
      <c r="B215" s="156"/>
      <c r="D215" s="157" t="s">
        <v>73</v>
      </c>
      <c r="E215" s="167" t="s">
        <v>3175</v>
      </c>
      <c r="F215" s="167" t="s">
        <v>3176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SUM(P216:P228)</f>
        <v>0</v>
      </c>
      <c r="Q215" s="162"/>
      <c r="R215" s="163">
        <f>SUM(R216:R228)</f>
        <v>0.23976999999999998</v>
      </c>
      <c r="S215" s="162"/>
      <c r="T215" s="164">
        <f>SUM(T216:T228)</f>
        <v>0</v>
      </c>
      <c r="AR215" s="157" t="s">
        <v>89</v>
      </c>
      <c r="AT215" s="165" t="s">
        <v>73</v>
      </c>
      <c r="AU215" s="165" t="s">
        <v>82</v>
      </c>
      <c r="AY215" s="157" t="s">
        <v>258</v>
      </c>
      <c r="BK215" s="166">
        <f>SUM(BK216:BK228)</f>
        <v>0</v>
      </c>
    </row>
    <row r="216" spans="1:65" s="2" customFormat="1" ht="24" customHeight="1">
      <c r="A216" s="33"/>
      <c r="B216" s="169"/>
      <c r="C216" s="170" t="s">
        <v>316</v>
      </c>
      <c r="D216" s="170" t="s">
        <v>260</v>
      </c>
      <c r="E216" s="171" t="s">
        <v>3177</v>
      </c>
      <c r="F216" s="172" t="s">
        <v>3178</v>
      </c>
      <c r="G216" s="173" t="s">
        <v>528</v>
      </c>
      <c r="H216" s="174">
        <v>34</v>
      </c>
      <c r="I216" s="175"/>
      <c r="J216" s="174">
        <f t="shared" ref="J216:J228" si="50">ROUND(I216*H216,3)</f>
        <v>0</v>
      </c>
      <c r="K216" s="176"/>
      <c r="L216" s="34"/>
      <c r="M216" s="177" t="s">
        <v>1</v>
      </c>
      <c r="N216" s="178" t="s">
        <v>40</v>
      </c>
      <c r="O216" s="59"/>
      <c r="P216" s="179">
        <f t="shared" ref="P216:P228" si="51">O216*H216</f>
        <v>0</v>
      </c>
      <c r="Q216" s="179">
        <v>0</v>
      </c>
      <c r="R216" s="179">
        <f t="shared" ref="R216:R228" si="52">Q216*H216</f>
        <v>0</v>
      </c>
      <c r="S216" s="179">
        <v>0</v>
      </c>
      <c r="T216" s="180">
        <f t="shared" ref="T216:T228" si="53"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1" t="s">
        <v>351</v>
      </c>
      <c r="AT216" s="181" t="s">
        <v>260</v>
      </c>
      <c r="AU216" s="181" t="s">
        <v>89</v>
      </c>
      <c r="AY216" s="18" t="s">
        <v>258</v>
      </c>
      <c r="BE216" s="182">
        <f t="shared" ref="BE216:BE228" si="54">IF(N216="základná",J216,0)</f>
        <v>0</v>
      </c>
      <c r="BF216" s="182">
        <f t="shared" ref="BF216:BF228" si="55">IF(N216="znížená",J216,0)</f>
        <v>0</v>
      </c>
      <c r="BG216" s="182">
        <f t="shared" ref="BG216:BG228" si="56">IF(N216="zákl. prenesená",J216,0)</f>
        <v>0</v>
      </c>
      <c r="BH216" s="182">
        <f t="shared" ref="BH216:BH228" si="57">IF(N216="zníž. prenesená",J216,0)</f>
        <v>0</v>
      </c>
      <c r="BI216" s="182">
        <f t="shared" ref="BI216:BI228" si="58">IF(N216="nulová",J216,0)</f>
        <v>0</v>
      </c>
      <c r="BJ216" s="18" t="s">
        <v>89</v>
      </c>
      <c r="BK216" s="183">
        <f t="shared" ref="BK216:BK228" si="59">ROUND(I216*H216,3)</f>
        <v>0</v>
      </c>
      <c r="BL216" s="18" t="s">
        <v>351</v>
      </c>
      <c r="BM216" s="181" t="s">
        <v>1336</v>
      </c>
    </row>
    <row r="217" spans="1:65" s="2" customFormat="1" ht="16.5" customHeight="1">
      <c r="A217" s="33"/>
      <c r="B217" s="169"/>
      <c r="C217" s="170" t="s">
        <v>320</v>
      </c>
      <c r="D217" s="170" t="s">
        <v>260</v>
      </c>
      <c r="E217" s="171" t="s">
        <v>3179</v>
      </c>
      <c r="F217" s="172" t="s">
        <v>3180</v>
      </c>
      <c r="G217" s="173" t="s">
        <v>528</v>
      </c>
      <c r="H217" s="174">
        <v>6</v>
      </c>
      <c r="I217" s="175"/>
      <c r="J217" s="174">
        <f t="shared" si="50"/>
        <v>0</v>
      </c>
      <c r="K217" s="176"/>
      <c r="L217" s="34"/>
      <c r="M217" s="177" t="s">
        <v>1</v>
      </c>
      <c r="N217" s="178" t="s">
        <v>40</v>
      </c>
      <c r="O217" s="59"/>
      <c r="P217" s="179">
        <f t="shared" si="51"/>
        <v>0</v>
      </c>
      <c r="Q217" s="179">
        <v>3.3400000000000001E-3</v>
      </c>
      <c r="R217" s="179">
        <f t="shared" si="52"/>
        <v>2.0040000000000002E-2</v>
      </c>
      <c r="S217" s="179">
        <v>0</v>
      </c>
      <c r="T217" s="180">
        <f t="shared" si="5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1" t="s">
        <v>351</v>
      </c>
      <c r="AT217" s="181" t="s">
        <v>260</v>
      </c>
      <c r="AU217" s="181" t="s">
        <v>89</v>
      </c>
      <c r="AY217" s="18" t="s">
        <v>258</v>
      </c>
      <c r="BE217" s="182">
        <f t="shared" si="54"/>
        <v>0</v>
      </c>
      <c r="BF217" s="182">
        <f t="shared" si="55"/>
        <v>0</v>
      </c>
      <c r="BG217" s="182">
        <f t="shared" si="56"/>
        <v>0</v>
      </c>
      <c r="BH217" s="182">
        <f t="shared" si="57"/>
        <v>0</v>
      </c>
      <c r="BI217" s="182">
        <f t="shared" si="58"/>
        <v>0</v>
      </c>
      <c r="BJ217" s="18" t="s">
        <v>89</v>
      </c>
      <c r="BK217" s="183">
        <f t="shared" si="59"/>
        <v>0</v>
      </c>
      <c r="BL217" s="18" t="s">
        <v>351</v>
      </c>
      <c r="BM217" s="181" t="s">
        <v>1350</v>
      </c>
    </row>
    <row r="218" spans="1:65" s="2" customFormat="1" ht="16.5" customHeight="1">
      <c r="A218" s="33"/>
      <c r="B218" s="169"/>
      <c r="C218" s="170" t="s">
        <v>326</v>
      </c>
      <c r="D218" s="170" t="s">
        <v>260</v>
      </c>
      <c r="E218" s="171" t="s">
        <v>3181</v>
      </c>
      <c r="F218" s="172" t="s">
        <v>3182</v>
      </c>
      <c r="G218" s="173" t="s">
        <v>528</v>
      </c>
      <c r="H218" s="174">
        <v>89</v>
      </c>
      <c r="I218" s="175"/>
      <c r="J218" s="174">
        <f t="shared" si="50"/>
        <v>0</v>
      </c>
      <c r="K218" s="176"/>
      <c r="L218" s="34"/>
      <c r="M218" s="177" t="s">
        <v>1</v>
      </c>
      <c r="N218" s="178" t="s">
        <v>40</v>
      </c>
      <c r="O218" s="59"/>
      <c r="P218" s="179">
        <f t="shared" si="51"/>
        <v>0</v>
      </c>
      <c r="Q218" s="179">
        <v>1.5299999999999999E-3</v>
      </c>
      <c r="R218" s="179">
        <f t="shared" si="52"/>
        <v>0.13616999999999999</v>
      </c>
      <c r="S218" s="179">
        <v>0</v>
      </c>
      <c r="T218" s="180">
        <f t="shared" si="5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1" t="s">
        <v>351</v>
      </c>
      <c r="AT218" s="181" t="s">
        <v>260</v>
      </c>
      <c r="AU218" s="181" t="s">
        <v>89</v>
      </c>
      <c r="AY218" s="18" t="s">
        <v>258</v>
      </c>
      <c r="BE218" s="182">
        <f t="shared" si="54"/>
        <v>0</v>
      </c>
      <c r="BF218" s="182">
        <f t="shared" si="55"/>
        <v>0</v>
      </c>
      <c r="BG218" s="182">
        <f t="shared" si="56"/>
        <v>0</v>
      </c>
      <c r="BH218" s="182">
        <f t="shared" si="57"/>
        <v>0</v>
      </c>
      <c r="BI218" s="182">
        <f t="shared" si="58"/>
        <v>0</v>
      </c>
      <c r="BJ218" s="18" t="s">
        <v>89</v>
      </c>
      <c r="BK218" s="183">
        <f t="shared" si="59"/>
        <v>0</v>
      </c>
      <c r="BL218" s="18" t="s">
        <v>351</v>
      </c>
      <c r="BM218" s="181" t="s">
        <v>1363</v>
      </c>
    </row>
    <row r="219" spans="1:65" s="2" customFormat="1" ht="16.5" customHeight="1">
      <c r="A219" s="33"/>
      <c r="B219" s="169"/>
      <c r="C219" s="170" t="s">
        <v>332</v>
      </c>
      <c r="D219" s="170" t="s">
        <v>260</v>
      </c>
      <c r="E219" s="171" t="s">
        <v>3183</v>
      </c>
      <c r="F219" s="172" t="s">
        <v>3184</v>
      </c>
      <c r="G219" s="173" t="s">
        <v>528</v>
      </c>
      <c r="H219" s="174">
        <v>25</v>
      </c>
      <c r="I219" s="175"/>
      <c r="J219" s="174">
        <f t="shared" si="50"/>
        <v>0</v>
      </c>
      <c r="K219" s="176"/>
      <c r="L219" s="34"/>
      <c r="M219" s="177" t="s">
        <v>1</v>
      </c>
      <c r="N219" s="178" t="s">
        <v>40</v>
      </c>
      <c r="O219" s="59"/>
      <c r="P219" s="179">
        <f t="shared" si="51"/>
        <v>0</v>
      </c>
      <c r="Q219" s="179">
        <v>2.5400000000000002E-3</v>
      </c>
      <c r="R219" s="179">
        <f t="shared" si="52"/>
        <v>6.3500000000000001E-2</v>
      </c>
      <c r="S219" s="179">
        <v>0</v>
      </c>
      <c r="T219" s="180">
        <f t="shared" si="5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1" t="s">
        <v>351</v>
      </c>
      <c r="AT219" s="181" t="s">
        <v>260</v>
      </c>
      <c r="AU219" s="181" t="s">
        <v>89</v>
      </c>
      <c r="AY219" s="18" t="s">
        <v>258</v>
      </c>
      <c r="BE219" s="182">
        <f t="shared" si="54"/>
        <v>0</v>
      </c>
      <c r="BF219" s="182">
        <f t="shared" si="55"/>
        <v>0</v>
      </c>
      <c r="BG219" s="182">
        <f t="shared" si="56"/>
        <v>0</v>
      </c>
      <c r="BH219" s="182">
        <f t="shared" si="57"/>
        <v>0</v>
      </c>
      <c r="BI219" s="182">
        <f t="shared" si="58"/>
        <v>0</v>
      </c>
      <c r="BJ219" s="18" t="s">
        <v>89</v>
      </c>
      <c r="BK219" s="183">
        <f t="shared" si="59"/>
        <v>0</v>
      </c>
      <c r="BL219" s="18" t="s">
        <v>351</v>
      </c>
      <c r="BM219" s="181" t="s">
        <v>1374</v>
      </c>
    </row>
    <row r="220" spans="1:65" s="2" customFormat="1" ht="16.5" customHeight="1">
      <c r="A220" s="33"/>
      <c r="B220" s="169"/>
      <c r="C220" s="170" t="s">
        <v>338</v>
      </c>
      <c r="D220" s="170" t="s">
        <v>260</v>
      </c>
      <c r="E220" s="171" t="s">
        <v>3185</v>
      </c>
      <c r="F220" s="172" t="s">
        <v>3186</v>
      </c>
      <c r="G220" s="173" t="s">
        <v>528</v>
      </c>
      <c r="H220" s="174">
        <v>5</v>
      </c>
      <c r="I220" s="175"/>
      <c r="J220" s="174">
        <f t="shared" si="50"/>
        <v>0</v>
      </c>
      <c r="K220" s="176"/>
      <c r="L220" s="34"/>
      <c r="M220" s="177" t="s">
        <v>1</v>
      </c>
      <c r="N220" s="178" t="s">
        <v>40</v>
      </c>
      <c r="O220" s="59"/>
      <c r="P220" s="179">
        <f t="shared" si="51"/>
        <v>0</v>
      </c>
      <c r="Q220" s="179">
        <v>5.9000000000000003E-4</v>
      </c>
      <c r="R220" s="179">
        <f t="shared" si="52"/>
        <v>2.9500000000000004E-3</v>
      </c>
      <c r="S220" s="179">
        <v>0</v>
      </c>
      <c r="T220" s="180">
        <f t="shared" si="5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1" t="s">
        <v>351</v>
      </c>
      <c r="AT220" s="181" t="s">
        <v>260</v>
      </c>
      <c r="AU220" s="181" t="s">
        <v>89</v>
      </c>
      <c r="AY220" s="18" t="s">
        <v>258</v>
      </c>
      <c r="BE220" s="182">
        <f t="shared" si="54"/>
        <v>0</v>
      </c>
      <c r="BF220" s="182">
        <f t="shared" si="55"/>
        <v>0</v>
      </c>
      <c r="BG220" s="182">
        <f t="shared" si="56"/>
        <v>0</v>
      </c>
      <c r="BH220" s="182">
        <f t="shared" si="57"/>
        <v>0</v>
      </c>
      <c r="BI220" s="182">
        <f t="shared" si="58"/>
        <v>0</v>
      </c>
      <c r="BJ220" s="18" t="s">
        <v>89</v>
      </c>
      <c r="BK220" s="183">
        <f t="shared" si="59"/>
        <v>0</v>
      </c>
      <c r="BL220" s="18" t="s">
        <v>351</v>
      </c>
      <c r="BM220" s="181" t="s">
        <v>1395</v>
      </c>
    </row>
    <row r="221" spans="1:65" s="2" customFormat="1" ht="16.5" customHeight="1">
      <c r="A221" s="33"/>
      <c r="B221" s="169"/>
      <c r="C221" s="170" t="s">
        <v>351</v>
      </c>
      <c r="D221" s="170" t="s">
        <v>260</v>
      </c>
      <c r="E221" s="171" t="s">
        <v>3187</v>
      </c>
      <c r="F221" s="172" t="s">
        <v>3188</v>
      </c>
      <c r="G221" s="173" t="s">
        <v>528</v>
      </c>
      <c r="H221" s="174">
        <v>25</v>
      </c>
      <c r="I221" s="175"/>
      <c r="J221" s="174">
        <f t="shared" si="50"/>
        <v>0</v>
      </c>
      <c r="K221" s="176"/>
      <c r="L221" s="34"/>
      <c r="M221" s="177" t="s">
        <v>1</v>
      </c>
      <c r="N221" s="178" t="s">
        <v>40</v>
      </c>
      <c r="O221" s="59"/>
      <c r="P221" s="179">
        <f t="shared" si="51"/>
        <v>0</v>
      </c>
      <c r="Q221" s="179">
        <v>6.4000000000000005E-4</v>
      </c>
      <c r="R221" s="179">
        <f t="shared" si="52"/>
        <v>1.6E-2</v>
      </c>
      <c r="S221" s="179">
        <v>0</v>
      </c>
      <c r="T221" s="180">
        <f t="shared" si="5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1" t="s">
        <v>351</v>
      </c>
      <c r="AT221" s="181" t="s">
        <v>260</v>
      </c>
      <c r="AU221" s="181" t="s">
        <v>89</v>
      </c>
      <c r="AY221" s="18" t="s">
        <v>258</v>
      </c>
      <c r="BE221" s="182">
        <f t="shared" si="54"/>
        <v>0</v>
      </c>
      <c r="BF221" s="182">
        <f t="shared" si="55"/>
        <v>0</v>
      </c>
      <c r="BG221" s="182">
        <f t="shared" si="56"/>
        <v>0</v>
      </c>
      <c r="BH221" s="182">
        <f t="shared" si="57"/>
        <v>0</v>
      </c>
      <c r="BI221" s="182">
        <f t="shared" si="58"/>
        <v>0</v>
      </c>
      <c r="BJ221" s="18" t="s">
        <v>89</v>
      </c>
      <c r="BK221" s="183">
        <f t="shared" si="59"/>
        <v>0</v>
      </c>
      <c r="BL221" s="18" t="s">
        <v>351</v>
      </c>
      <c r="BM221" s="181" t="s">
        <v>1406</v>
      </c>
    </row>
    <row r="222" spans="1:65" s="2" customFormat="1" ht="24" customHeight="1">
      <c r="A222" s="33"/>
      <c r="B222" s="169"/>
      <c r="C222" s="170" t="s">
        <v>357</v>
      </c>
      <c r="D222" s="170" t="s">
        <v>260</v>
      </c>
      <c r="E222" s="171" t="s">
        <v>3189</v>
      </c>
      <c r="F222" s="172" t="s">
        <v>3190</v>
      </c>
      <c r="G222" s="173" t="s">
        <v>435</v>
      </c>
      <c r="H222" s="174">
        <v>6</v>
      </c>
      <c r="I222" s="175"/>
      <c r="J222" s="174">
        <f t="shared" si="50"/>
        <v>0</v>
      </c>
      <c r="K222" s="176"/>
      <c r="L222" s="34"/>
      <c r="M222" s="177" t="s">
        <v>1</v>
      </c>
      <c r="N222" s="178" t="s">
        <v>40</v>
      </c>
      <c r="O222" s="59"/>
      <c r="P222" s="179">
        <f t="shared" si="51"/>
        <v>0</v>
      </c>
      <c r="Q222" s="179">
        <v>0</v>
      </c>
      <c r="R222" s="179">
        <f t="shared" si="52"/>
        <v>0</v>
      </c>
      <c r="S222" s="179">
        <v>0</v>
      </c>
      <c r="T222" s="180">
        <f t="shared" si="5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1" t="s">
        <v>351</v>
      </c>
      <c r="AT222" s="181" t="s">
        <v>260</v>
      </c>
      <c r="AU222" s="181" t="s">
        <v>89</v>
      </c>
      <c r="AY222" s="18" t="s">
        <v>258</v>
      </c>
      <c r="BE222" s="182">
        <f t="shared" si="54"/>
        <v>0</v>
      </c>
      <c r="BF222" s="182">
        <f t="shared" si="55"/>
        <v>0</v>
      </c>
      <c r="BG222" s="182">
        <f t="shared" si="56"/>
        <v>0</v>
      </c>
      <c r="BH222" s="182">
        <f t="shared" si="57"/>
        <v>0</v>
      </c>
      <c r="BI222" s="182">
        <f t="shared" si="58"/>
        <v>0</v>
      </c>
      <c r="BJ222" s="18" t="s">
        <v>89</v>
      </c>
      <c r="BK222" s="183">
        <f t="shared" si="59"/>
        <v>0</v>
      </c>
      <c r="BL222" s="18" t="s">
        <v>351</v>
      </c>
      <c r="BM222" s="181" t="s">
        <v>1424</v>
      </c>
    </row>
    <row r="223" spans="1:65" s="2" customFormat="1" ht="24" customHeight="1">
      <c r="A223" s="33"/>
      <c r="B223" s="169"/>
      <c r="C223" s="170" t="s">
        <v>365</v>
      </c>
      <c r="D223" s="170" t="s">
        <v>260</v>
      </c>
      <c r="E223" s="171" t="s">
        <v>3191</v>
      </c>
      <c r="F223" s="172" t="s">
        <v>3192</v>
      </c>
      <c r="G223" s="173" t="s">
        <v>435</v>
      </c>
      <c r="H223" s="174">
        <v>5</v>
      </c>
      <c r="I223" s="175"/>
      <c r="J223" s="174">
        <f t="shared" si="50"/>
        <v>0</v>
      </c>
      <c r="K223" s="176"/>
      <c r="L223" s="34"/>
      <c r="M223" s="177" t="s">
        <v>1</v>
      </c>
      <c r="N223" s="178" t="s">
        <v>40</v>
      </c>
      <c r="O223" s="59"/>
      <c r="P223" s="179">
        <f t="shared" si="51"/>
        <v>0</v>
      </c>
      <c r="Q223" s="179">
        <v>0</v>
      </c>
      <c r="R223" s="179">
        <f t="shared" si="52"/>
        <v>0</v>
      </c>
      <c r="S223" s="179">
        <v>0</v>
      </c>
      <c r="T223" s="180">
        <f t="shared" si="5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1" t="s">
        <v>351</v>
      </c>
      <c r="AT223" s="181" t="s">
        <v>260</v>
      </c>
      <c r="AU223" s="181" t="s">
        <v>89</v>
      </c>
      <c r="AY223" s="18" t="s">
        <v>258</v>
      </c>
      <c r="BE223" s="182">
        <f t="shared" si="54"/>
        <v>0</v>
      </c>
      <c r="BF223" s="182">
        <f t="shared" si="55"/>
        <v>0</v>
      </c>
      <c r="BG223" s="182">
        <f t="shared" si="56"/>
        <v>0</v>
      </c>
      <c r="BH223" s="182">
        <f t="shared" si="57"/>
        <v>0</v>
      </c>
      <c r="BI223" s="182">
        <f t="shared" si="58"/>
        <v>0</v>
      </c>
      <c r="BJ223" s="18" t="s">
        <v>89</v>
      </c>
      <c r="BK223" s="183">
        <f t="shared" si="59"/>
        <v>0</v>
      </c>
      <c r="BL223" s="18" t="s">
        <v>351</v>
      </c>
      <c r="BM223" s="181" t="s">
        <v>1436</v>
      </c>
    </row>
    <row r="224" spans="1:65" s="2" customFormat="1" ht="24" customHeight="1">
      <c r="A224" s="33"/>
      <c r="B224" s="169"/>
      <c r="C224" s="170" t="s">
        <v>370</v>
      </c>
      <c r="D224" s="170" t="s">
        <v>260</v>
      </c>
      <c r="E224" s="171" t="s">
        <v>3193</v>
      </c>
      <c r="F224" s="172" t="s">
        <v>3194</v>
      </c>
      <c r="G224" s="173" t="s">
        <v>435</v>
      </c>
      <c r="H224" s="174">
        <v>8</v>
      </c>
      <c r="I224" s="175"/>
      <c r="J224" s="174">
        <f t="shared" si="50"/>
        <v>0</v>
      </c>
      <c r="K224" s="176"/>
      <c r="L224" s="34"/>
      <c r="M224" s="177" t="s">
        <v>1</v>
      </c>
      <c r="N224" s="178" t="s">
        <v>40</v>
      </c>
      <c r="O224" s="59"/>
      <c r="P224" s="179">
        <f t="shared" si="51"/>
        <v>0</v>
      </c>
      <c r="Q224" s="179">
        <v>0</v>
      </c>
      <c r="R224" s="179">
        <f t="shared" si="52"/>
        <v>0</v>
      </c>
      <c r="S224" s="179">
        <v>0</v>
      </c>
      <c r="T224" s="180">
        <f t="shared" si="5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1" t="s">
        <v>351</v>
      </c>
      <c r="AT224" s="181" t="s">
        <v>260</v>
      </c>
      <c r="AU224" s="181" t="s">
        <v>89</v>
      </c>
      <c r="AY224" s="18" t="s">
        <v>258</v>
      </c>
      <c r="BE224" s="182">
        <f t="shared" si="54"/>
        <v>0</v>
      </c>
      <c r="BF224" s="182">
        <f t="shared" si="55"/>
        <v>0</v>
      </c>
      <c r="BG224" s="182">
        <f t="shared" si="56"/>
        <v>0</v>
      </c>
      <c r="BH224" s="182">
        <f t="shared" si="57"/>
        <v>0</v>
      </c>
      <c r="BI224" s="182">
        <f t="shared" si="58"/>
        <v>0</v>
      </c>
      <c r="BJ224" s="18" t="s">
        <v>89</v>
      </c>
      <c r="BK224" s="183">
        <f t="shared" si="59"/>
        <v>0</v>
      </c>
      <c r="BL224" s="18" t="s">
        <v>351</v>
      </c>
      <c r="BM224" s="181" t="s">
        <v>1444</v>
      </c>
    </row>
    <row r="225" spans="1:65" s="2" customFormat="1" ht="24" customHeight="1">
      <c r="A225" s="33"/>
      <c r="B225" s="169"/>
      <c r="C225" s="170" t="s">
        <v>1363</v>
      </c>
      <c r="D225" s="170" t="s">
        <v>260</v>
      </c>
      <c r="E225" s="171" t="s">
        <v>3195</v>
      </c>
      <c r="F225" s="172" t="s">
        <v>3196</v>
      </c>
      <c r="G225" s="173" t="s">
        <v>435</v>
      </c>
      <c r="H225" s="174">
        <v>1</v>
      </c>
      <c r="I225" s="175"/>
      <c r="J225" s="174">
        <f t="shared" si="50"/>
        <v>0</v>
      </c>
      <c r="K225" s="176"/>
      <c r="L225" s="34"/>
      <c r="M225" s="177" t="s">
        <v>1</v>
      </c>
      <c r="N225" s="178" t="s">
        <v>40</v>
      </c>
      <c r="O225" s="59"/>
      <c r="P225" s="179">
        <f t="shared" si="51"/>
        <v>0</v>
      </c>
      <c r="Q225" s="179">
        <v>1.1100000000000001E-3</v>
      </c>
      <c r="R225" s="179">
        <f t="shared" si="52"/>
        <v>1.1100000000000001E-3</v>
      </c>
      <c r="S225" s="179">
        <v>0</v>
      </c>
      <c r="T225" s="180">
        <f t="shared" si="5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1" t="s">
        <v>351</v>
      </c>
      <c r="AT225" s="181" t="s">
        <v>260</v>
      </c>
      <c r="AU225" s="181" t="s">
        <v>89</v>
      </c>
      <c r="AY225" s="18" t="s">
        <v>258</v>
      </c>
      <c r="BE225" s="182">
        <f t="shared" si="54"/>
        <v>0</v>
      </c>
      <c r="BF225" s="182">
        <f t="shared" si="55"/>
        <v>0</v>
      </c>
      <c r="BG225" s="182">
        <f t="shared" si="56"/>
        <v>0</v>
      </c>
      <c r="BH225" s="182">
        <f t="shared" si="57"/>
        <v>0</v>
      </c>
      <c r="BI225" s="182">
        <f t="shared" si="58"/>
        <v>0</v>
      </c>
      <c r="BJ225" s="18" t="s">
        <v>89</v>
      </c>
      <c r="BK225" s="183">
        <f t="shared" si="59"/>
        <v>0</v>
      </c>
      <c r="BL225" s="18" t="s">
        <v>351</v>
      </c>
      <c r="BM225" s="181" t="s">
        <v>1457</v>
      </c>
    </row>
    <row r="226" spans="1:65" s="2" customFormat="1" ht="24" customHeight="1">
      <c r="A226" s="33"/>
      <c r="B226" s="169"/>
      <c r="C226" s="170" t="s">
        <v>7</v>
      </c>
      <c r="D226" s="170" t="s">
        <v>260</v>
      </c>
      <c r="E226" s="171" t="s">
        <v>3197</v>
      </c>
      <c r="F226" s="172" t="s">
        <v>3198</v>
      </c>
      <c r="G226" s="173" t="s">
        <v>528</v>
      </c>
      <c r="H226" s="174">
        <v>144</v>
      </c>
      <c r="I226" s="175"/>
      <c r="J226" s="174">
        <f t="shared" si="50"/>
        <v>0</v>
      </c>
      <c r="K226" s="176"/>
      <c r="L226" s="34"/>
      <c r="M226" s="177" t="s">
        <v>1</v>
      </c>
      <c r="N226" s="178" t="s">
        <v>40</v>
      </c>
      <c r="O226" s="59"/>
      <c r="P226" s="179">
        <f t="shared" si="51"/>
        <v>0</v>
      </c>
      <c r="Q226" s="179">
        <v>0</v>
      </c>
      <c r="R226" s="179">
        <f t="shared" si="52"/>
        <v>0</v>
      </c>
      <c r="S226" s="179">
        <v>0</v>
      </c>
      <c r="T226" s="180">
        <f t="shared" si="5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1" t="s">
        <v>351</v>
      </c>
      <c r="AT226" s="181" t="s">
        <v>260</v>
      </c>
      <c r="AU226" s="181" t="s">
        <v>89</v>
      </c>
      <c r="AY226" s="18" t="s">
        <v>258</v>
      </c>
      <c r="BE226" s="182">
        <f t="shared" si="54"/>
        <v>0</v>
      </c>
      <c r="BF226" s="182">
        <f t="shared" si="55"/>
        <v>0</v>
      </c>
      <c r="BG226" s="182">
        <f t="shared" si="56"/>
        <v>0</v>
      </c>
      <c r="BH226" s="182">
        <f t="shared" si="57"/>
        <v>0</v>
      </c>
      <c r="BI226" s="182">
        <f t="shared" si="58"/>
        <v>0</v>
      </c>
      <c r="BJ226" s="18" t="s">
        <v>89</v>
      </c>
      <c r="BK226" s="183">
        <f t="shared" si="59"/>
        <v>0</v>
      </c>
      <c r="BL226" s="18" t="s">
        <v>351</v>
      </c>
      <c r="BM226" s="181" t="s">
        <v>1466</v>
      </c>
    </row>
    <row r="227" spans="1:65" s="2" customFormat="1" ht="24" customHeight="1">
      <c r="A227" s="33"/>
      <c r="B227" s="169"/>
      <c r="C227" s="170" t="s">
        <v>898</v>
      </c>
      <c r="D227" s="170" t="s">
        <v>260</v>
      </c>
      <c r="E227" s="171" t="s">
        <v>3199</v>
      </c>
      <c r="F227" s="172" t="s">
        <v>3200</v>
      </c>
      <c r="G227" s="173" t="s">
        <v>323</v>
      </c>
      <c r="H227" s="174">
        <v>0.50700000000000001</v>
      </c>
      <c r="I227" s="175"/>
      <c r="J227" s="174">
        <f t="shared" si="50"/>
        <v>0</v>
      </c>
      <c r="K227" s="176"/>
      <c r="L227" s="34"/>
      <c r="M227" s="177" t="s">
        <v>1</v>
      </c>
      <c r="N227" s="178" t="s">
        <v>40</v>
      </c>
      <c r="O227" s="59"/>
      <c r="P227" s="179">
        <f t="shared" si="51"/>
        <v>0</v>
      </c>
      <c r="Q227" s="179">
        <v>0</v>
      </c>
      <c r="R227" s="179">
        <f t="shared" si="52"/>
        <v>0</v>
      </c>
      <c r="S227" s="179">
        <v>0</v>
      </c>
      <c r="T227" s="180">
        <f t="shared" si="5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1" t="s">
        <v>351</v>
      </c>
      <c r="AT227" s="181" t="s">
        <v>260</v>
      </c>
      <c r="AU227" s="181" t="s">
        <v>89</v>
      </c>
      <c r="AY227" s="18" t="s">
        <v>258</v>
      </c>
      <c r="BE227" s="182">
        <f t="shared" si="54"/>
        <v>0</v>
      </c>
      <c r="BF227" s="182">
        <f t="shared" si="55"/>
        <v>0</v>
      </c>
      <c r="BG227" s="182">
        <f t="shared" si="56"/>
        <v>0</v>
      </c>
      <c r="BH227" s="182">
        <f t="shared" si="57"/>
        <v>0</v>
      </c>
      <c r="BI227" s="182">
        <f t="shared" si="58"/>
        <v>0</v>
      </c>
      <c r="BJ227" s="18" t="s">
        <v>89</v>
      </c>
      <c r="BK227" s="183">
        <f t="shared" si="59"/>
        <v>0</v>
      </c>
      <c r="BL227" s="18" t="s">
        <v>351</v>
      </c>
      <c r="BM227" s="181" t="s">
        <v>1475</v>
      </c>
    </row>
    <row r="228" spans="1:65" s="2" customFormat="1" ht="24" customHeight="1">
      <c r="A228" s="33"/>
      <c r="B228" s="169"/>
      <c r="C228" s="170" t="s">
        <v>979</v>
      </c>
      <c r="D228" s="170" t="s">
        <v>260</v>
      </c>
      <c r="E228" s="171" t="s">
        <v>3201</v>
      </c>
      <c r="F228" s="172" t="s">
        <v>3202</v>
      </c>
      <c r="G228" s="173" t="s">
        <v>1511</v>
      </c>
      <c r="H228" s="175"/>
      <c r="I228" s="175"/>
      <c r="J228" s="174">
        <f t="shared" si="50"/>
        <v>0</v>
      </c>
      <c r="K228" s="176"/>
      <c r="L228" s="34"/>
      <c r="M228" s="177" t="s">
        <v>1</v>
      </c>
      <c r="N228" s="178" t="s">
        <v>40</v>
      </c>
      <c r="O228" s="59"/>
      <c r="P228" s="179">
        <f t="shared" si="51"/>
        <v>0</v>
      </c>
      <c r="Q228" s="179">
        <v>0</v>
      </c>
      <c r="R228" s="179">
        <f t="shared" si="52"/>
        <v>0</v>
      </c>
      <c r="S228" s="179">
        <v>0</v>
      </c>
      <c r="T228" s="180">
        <f t="shared" si="5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1" t="s">
        <v>351</v>
      </c>
      <c r="AT228" s="181" t="s">
        <v>260</v>
      </c>
      <c r="AU228" s="181" t="s">
        <v>89</v>
      </c>
      <c r="AY228" s="18" t="s">
        <v>258</v>
      </c>
      <c r="BE228" s="182">
        <f t="shared" si="54"/>
        <v>0</v>
      </c>
      <c r="BF228" s="182">
        <f t="shared" si="55"/>
        <v>0</v>
      </c>
      <c r="BG228" s="182">
        <f t="shared" si="56"/>
        <v>0</v>
      </c>
      <c r="BH228" s="182">
        <f t="shared" si="57"/>
        <v>0</v>
      </c>
      <c r="BI228" s="182">
        <f t="shared" si="58"/>
        <v>0</v>
      </c>
      <c r="BJ228" s="18" t="s">
        <v>89</v>
      </c>
      <c r="BK228" s="183">
        <f t="shared" si="59"/>
        <v>0</v>
      </c>
      <c r="BL228" s="18" t="s">
        <v>351</v>
      </c>
      <c r="BM228" s="181" t="s">
        <v>1488</v>
      </c>
    </row>
    <row r="229" spans="1:65" s="12" customFormat="1" ht="22.9" customHeight="1">
      <c r="B229" s="156"/>
      <c r="D229" s="157" t="s">
        <v>73</v>
      </c>
      <c r="E229" s="167" t="s">
        <v>1616</v>
      </c>
      <c r="F229" s="167" t="s">
        <v>3203</v>
      </c>
      <c r="I229" s="159"/>
      <c r="J229" s="168">
        <f>BK229</f>
        <v>0</v>
      </c>
      <c r="L229" s="156"/>
      <c r="M229" s="161"/>
      <c r="N229" s="162"/>
      <c r="O229" s="162"/>
      <c r="P229" s="163">
        <f>SUM(P230:P252)</f>
        <v>0</v>
      </c>
      <c r="Q229" s="162"/>
      <c r="R229" s="163">
        <f>SUM(R230:R252)</f>
        <v>0.23759999999999995</v>
      </c>
      <c r="S229" s="162"/>
      <c r="T229" s="164">
        <f>SUM(T230:T252)</f>
        <v>0</v>
      </c>
      <c r="AR229" s="157" t="s">
        <v>89</v>
      </c>
      <c r="AT229" s="165" t="s">
        <v>73</v>
      </c>
      <c r="AU229" s="165" t="s">
        <v>82</v>
      </c>
      <c r="AY229" s="157" t="s">
        <v>258</v>
      </c>
      <c r="BK229" s="166">
        <f>SUM(BK230:BK252)</f>
        <v>0</v>
      </c>
    </row>
    <row r="230" spans="1:65" s="2" customFormat="1" ht="24" customHeight="1">
      <c r="A230" s="33"/>
      <c r="B230" s="169"/>
      <c r="C230" s="170" t="s">
        <v>383</v>
      </c>
      <c r="D230" s="170" t="s">
        <v>260</v>
      </c>
      <c r="E230" s="171" t="s">
        <v>3204</v>
      </c>
      <c r="F230" s="172" t="s">
        <v>3205</v>
      </c>
      <c r="G230" s="173" t="s">
        <v>1648</v>
      </c>
      <c r="H230" s="174">
        <v>1</v>
      </c>
      <c r="I230" s="175"/>
      <c r="J230" s="174">
        <f t="shared" ref="J230:J252" si="60">ROUND(I230*H230,3)</f>
        <v>0</v>
      </c>
      <c r="K230" s="176"/>
      <c r="L230" s="34"/>
      <c r="M230" s="177" t="s">
        <v>1</v>
      </c>
      <c r="N230" s="178" t="s">
        <v>40</v>
      </c>
      <c r="O230" s="59"/>
      <c r="P230" s="179">
        <f t="shared" ref="P230:P252" si="61">O230*H230</f>
        <v>0</v>
      </c>
      <c r="Q230" s="179">
        <v>5.2500000000000003E-3</v>
      </c>
      <c r="R230" s="179">
        <f t="shared" ref="R230:R252" si="62">Q230*H230</f>
        <v>5.2500000000000003E-3</v>
      </c>
      <c r="S230" s="179">
        <v>0</v>
      </c>
      <c r="T230" s="180">
        <f t="shared" ref="T230:T252" si="63"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1" t="s">
        <v>351</v>
      </c>
      <c r="AT230" s="181" t="s">
        <v>260</v>
      </c>
      <c r="AU230" s="181" t="s">
        <v>89</v>
      </c>
      <c r="AY230" s="18" t="s">
        <v>258</v>
      </c>
      <c r="BE230" s="182">
        <f t="shared" ref="BE230:BE252" si="64">IF(N230="základná",J230,0)</f>
        <v>0</v>
      </c>
      <c r="BF230" s="182">
        <f t="shared" ref="BF230:BF252" si="65">IF(N230="znížená",J230,0)</f>
        <v>0</v>
      </c>
      <c r="BG230" s="182">
        <f t="shared" ref="BG230:BG252" si="66">IF(N230="zákl. prenesená",J230,0)</f>
        <v>0</v>
      </c>
      <c r="BH230" s="182">
        <f t="shared" ref="BH230:BH252" si="67">IF(N230="zníž. prenesená",J230,0)</f>
        <v>0</v>
      </c>
      <c r="BI230" s="182">
        <f t="shared" ref="BI230:BI252" si="68">IF(N230="nulová",J230,0)</f>
        <v>0</v>
      </c>
      <c r="BJ230" s="18" t="s">
        <v>89</v>
      </c>
      <c r="BK230" s="183">
        <f t="shared" ref="BK230:BK252" si="69">ROUND(I230*H230,3)</f>
        <v>0</v>
      </c>
      <c r="BL230" s="18" t="s">
        <v>351</v>
      </c>
      <c r="BM230" s="181" t="s">
        <v>1496</v>
      </c>
    </row>
    <row r="231" spans="1:65" s="2" customFormat="1" ht="24" customHeight="1">
      <c r="A231" s="33"/>
      <c r="B231" s="169"/>
      <c r="C231" s="170" t="s">
        <v>411</v>
      </c>
      <c r="D231" s="170" t="s">
        <v>260</v>
      </c>
      <c r="E231" s="171" t="s">
        <v>3206</v>
      </c>
      <c r="F231" s="172" t="s">
        <v>3207</v>
      </c>
      <c r="G231" s="173" t="s">
        <v>528</v>
      </c>
      <c r="H231" s="174">
        <v>3</v>
      </c>
      <c r="I231" s="175"/>
      <c r="J231" s="174">
        <f t="shared" si="60"/>
        <v>0</v>
      </c>
      <c r="K231" s="176"/>
      <c r="L231" s="34"/>
      <c r="M231" s="177" t="s">
        <v>1</v>
      </c>
      <c r="N231" s="178" t="s">
        <v>40</v>
      </c>
      <c r="O231" s="59"/>
      <c r="P231" s="179">
        <f t="shared" si="61"/>
        <v>0</v>
      </c>
      <c r="Q231" s="179">
        <v>4.2900000000000004E-3</v>
      </c>
      <c r="R231" s="179">
        <f t="shared" si="62"/>
        <v>1.2870000000000001E-2</v>
      </c>
      <c r="S231" s="179">
        <v>0</v>
      </c>
      <c r="T231" s="180">
        <f t="shared" si="6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1" t="s">
        <v>351</v>
      </c>
      <c r="AT231" s="181" t="s">
        <v>260</v>
      </c>
      <c r="AU231" s="181" t="s">
        <v>89</v>
      </c>
      <c r="AY231" s="18" t="s">
        <v>258</v>
      </c>
      <c r="BE231" s="182">
        <f t="shared" si="64"/>
        <v>0</v>
      </c>
      <c r="BF231" s="182">
        <f t="shared" si="65"/>
        <v>0</v>
      </c>
      <c r="BG231" s="182">
        <f t="shared" si="66"/>
        <v>0</v>
      </c>
      <c r="BH231" s="182">
        <f t="shared" si="67"/>
        <v>0</v>
      </c>
      <c r="BI231" s="182">
        <f t="shared" si="68"/>
        <v>0</v>
      </c>
      <c r="BJ231" s="18" t="s">
        <v>89</v>
      </c>
      <c r="BK231" s="183">
        <f t="shared" si="69"/>
        <v>0</v>
      </c>
      <c r="BL231" s="18" t="s">
        <v>351</v>
      </c>
      <c r="BM231" s="181" t="s">
        <v>1504</v>
      </c>
    </row>
    <row r="232" spans="1:65" s="2" customFormat="1" ht="24" customHeight="1">
      <c r="A232" s="33"/>
      <c r="B232" s="169"/>
      <c r="C232" s="170" t="s">
        <v>424</v>
      </c>
      <c r="D232" s="170" t="s">
        <v>260</v>
      </c>
      <c r="E232" s="171" t="s">
        <v>3208</v>
      </c>
      <c r="F232" s="172" t="s">
        <v>3209</v>
      </c>
      <c r="G232" s="173" t="s">
        <v>528</v>
      </c>
      <c r="H232" s="174">
        <v>9</v>
      </c>
      <c r="I232" s="175"/>
      <c r="J232" s="174">
        <f t="shared" si="60"/>
        <v>0</v>
      </c>
      <c r="K232" s="176"/>
      <c r="L232" s="34"/>
      <c r="M232" s="177" t="s">
        <v>1</v>
      </c>
      <c r="N232" s="178" t="s">
        <v>40</v>
      </c>
      <c r="O232" s="59"/>
      <c r="P232" s="179">
        <f t="shared" si="61"/>
        <v>0</v>
      </c>
      <c r="Q232" s="179">
        <v>4.7499999999999999E-3</v>
      </c>
      <c r="R232" s="179">
        <f t="shared" si="62"/>
        <v>4.2749999999999996E-2</v>
      </c>
      <c r="S232" s="179">
        <v>0</v>
      </c>
      <c r="T232" s="180">
        <f t="shared" si="6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1" t="s">
        <v>351</v>
      </c>
      <c r="AT232" s="181" t="s">
        <v>260</v>
      </c>
      <c r="AU232" s="181" t="s">
        <v>89</v>
      </c>
      <c r="AY232" s="18" t="s">
        <v>258</v>
      </c>
      <c r="BE232" s="182">
        <f t="shared" si="64"/>
        <v>0</v>
      </c>
      <c r="BF232" s="182">
        <f t="shared" si="65"/>
        <v>0</v>
      </c>
      <c r="BG232" s="182">
        <f t="shared" si="66"/>
        <v>0</v>
      </c>
      <c r="BH232" s="182">
        <f t="shared" si="67"/>
        <v>0</v>
      </c>
      <c r="BI232" s="182">
        <f t="shared" si="68"/>
        <v>0</v>
      </c>
      <c r="BJ232" s="18" t="s">
        <v>89</v>
      </c>
      <c r="BK232" s="183">
        <f t="shared" si="69"/>
        <v>0</v>
      </c>
      <c r="BL232" s="18" t="s">
        <v>351</v>
      </c>
      <c r="BM232" s="181" t="s">
        <v>1515</v>
      </c>
    </row>
    <row r="233" spans="1:65" s="2" customFormat="1" ht="24" customHeight="1">
      <c r="A233" s="33"/>
      <c r="B233" s="169"/>
      <c r="C233" s="170" t="s">
        <v>432</v>
      </c>
      <c r="D233" s="170" t="s">
        <v>260</v>
      </c>
      <c r="E233" s="171" t="s">
        <v>3210</v>
      </c>
      <c r="F233" s="172" t="s">
        <v>3211</v>
      </c>
      <c r="G233" s="173" t="s">
        <v>528</v>
      </c>
      <c r="H233" s="174">
        <v>9</v>
      </c>
      <c r="I233" s="175"/>
      <c r="J233" s="174">
        <f t="shared" si="60"/>
        <v>0</v>
      </c>
      <c r="K233" s="176"/>
      <c r="L233" s="34"/>
      <c r="M233" s="177" t="s">
        <v>1</v>
      </c>
      <c r="N233" s="178" t="s">
        <v>40</v>
      </c>
      <c r="O233" s="59"/>
      <c r="P233" s="179">
        <f t="shared" si="61"/>
        <v>0</v>
      </c>
      <c r="Q233" s="179">
        <v>5.1399999999999996E-3</v>
      </c>
      <c r="R233" s="179">
        <f t="shared" si="62"/>
        <v>4.6259999999999996E-2</v>
      </c>
      <c r="S233" s="179">
        <v>0</v>
      </c>
      <c r="T233" s="180">
        <f t="shared" si="6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1" t="s">
        <v>351</v>
      </c>
      <c r="AT233" s="181" t="s">
        <v>260</v>
      </c>
      <c r="AU233" s="181" t="s">
        <v>89</v>
      </c>
      <c r="AY233" s="18" t="s">
        <v>258</v>
      </c>
      <c r="BE233" s="182">
        <f t="shared" si="64"/>
        <v>0</v>
      </c>
      <c r="BF233" s="182">
        <f t="shared" si="65"/>
        <v>0</v>
      </c>
      <c r="BG233" s="182">
        <f t="shared" si="66"/>
        <v>0</v>
      </c>
      <c r="BH233" s="182">
        <f t="shared" si="67"/>
        <v>0</v>
      </c>
      <c r="BI233" s="182">
        <f t="shared" si="68"/>
        <v>0</v>
      </c>
      <c r="BJ233" s="18" t="s">
        <v>89</v>
      </c>
      <c r="BK233" s="183">
        <f t="shared" si="69"/>
        <v>0</v>
      </c>
      <c r="BL233" s="18" t="s">
        <v>351</v>
      </c>
      <c r="BM233" s="181" t="s">
        <v>1525</v>
      </c>
    </row>
    <row r="234" spans="1:65" s="2" customFormat="1" ht="16.5" customHeight="1">
      <c r="A234" s="33"/>
      <c r="B234" s="169"/>
      <c r="C234" s="170" t="s">
        <v>388</v>
      </c>
      <c r="D234" s="170" t="s">
        <v>260</v>
      </c>
      <c r="E234" s="171" t="s">
        <v>3212</v>
      </c>
      <c r="F234" s="172" t="s">
        <v>3213</v>
      </c>
      <c r="G234" s="173" t="s">
        <v>528</v>
      </c>
      <c r="H234" s="174">
        <v>32</v>
      </c>
      <c r="I234" s="175"/>
      <c r="J234" s="174">
        <f t="shared" si="60"/>
        <v>0</v>
      </c>
      <c r="K234" s="176"/>
      <c r="L234" s="34"/>
      <c r="M234" s="177" t="s">
        <v>1</v>
      </c>
      <c r="N234" s="178" t="s">
        <v>40</v>
      </c>
      <c r="O234" s="59"/>
      <c r="P234" s="179">
        <f t="shared" si="61"/>
        <v>0</v>
      </c>
      <c r="Q234" s="179">
        <v>1.9000000000000001E-4</v>
      </c>
      <c r="R234" s="179">
        <f t="shared" si="62"/>
        <v>6.0800000000000003E-3</v>
      </c>
      <c r="S234" s="179">
        <v>0</v>
      </c>
      <c r="T234" s="180">
        <f t="shared" si="6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1" t="s">
        <v>351</v>
      </c>
      <c r="AT234" s="181" t="s">
        <v>260</v>
      </c>
      <c r="AU234" s="181" t="s">
        <v>89</v>
      </c>
      <c r="AY234" s="18" t="s">
        <v>258</v>
      </c>
      <c r="BE234" s="182">
        <f t="shared" si="64"/>
        <v>0</v>
      </c>
      <c r="BF234" s="182">
        <f t="shared" si="65"/>
        <v>0</v>
      </c>
      <c r="BG234" s="182">
        <f t="shared" si="66"/>
        <v>0</v>
      </c>
      <c r="BH234" s="182">
        <f t="shared" si="67"/>
        <v>0</v>
      </c>
      <c r="BI234" s="182">
        <f t="shared" si="68"/>
        <v>0</v>
      </c>
      <c r="BJ234" s="18" t="s">
        <v>89</v>
      </c>
      <c r="BK234" s="183">
        <f t="shared" si="69"/>
        <v>0</v>
      </c>
      <c r="BL234" s="18" t="s">
        <v>351</v>
      </c>
      <c r="BM234" s="181" t="s">
        <v>1535</v>
      </c>
    </row>
    <row r="235" spans="1:65" s="2" customFormat="1" ht="16.5" customHeight="1">
      <c r="A235" s="33"/>
      <c r="B235" s="169"/>
      <c r="C235" s="170" t="s">
        <v>393</v>
      </c>
      <c r="D235" s="170" t="s">
        <v>260</v>
      </c>
      <c r="E235" s="171" t="s">
        <v>3214</v>
      </c>
      <c r="F235" s="172" t="s">
        <v>3215</v>
      </c>
      <c r="G235" s="173" t="s">
        <v>528</v>
      </c>
      <c r="H235" s="174">
        <v>21</v>
      </c>
      <c r="I235" s="175"/>
      <c r="J235" s="174">
        <f t="shared" si="60"/>
        <v>0</v>
      </c>
      <c r="K235" s="176"/>
      <c r="L235" s="34"/>
      <c r="M235" s="177" t="s">
        <v>1</v>
      </c>
      <c r="N235" s="178" t="s">
        <v>40</v>
      </c>
      <c r="O235" s="59"/>
      <c r="P235" s="179">
        <f t="shared" si="61"/>
        <v>0</v>
      </c>
      <c r="Q235" s="179">
        <v>2.5000000000000001E-4</v>
      </c>
      <c r="R235" s="179">
        <f t="shared" si="62"/>
        <v>5.2500000000000003E-3</v>
      </c>
      <c r="S235" s="179">
        <v>0</v>
      </c>
      <c r="T235" s="180">
        <f t="shared" si="6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1" t="s">
        <v>351</v>
      </c>
      <c r="AT235" s="181" t="s">
        <v>260</v>
      </c>
      <c r="AU235" s="181" t="s">
        <v>89</v>
      </c>
      <c r="AY235" s="18" t="s">
        <v>258</v>
      </c>
      <c r="BE235" s="182">
        <f t="shared" si="64"/>
        <v>0</v>
      </c>
      <c r="BF235" s="182">
        <f t="shared" si="65"/>
        <v>0</v>
      </c>
      <c r="BG235" s="182">
        <f t="shared" si="66"/>
        <v>0</v>
      </c>
      <c r="BH235" s="182">
        <f t="shared" si="67"/>
        <v>0</v>
      </c>
      <c r="BI235" s="182">
        <f t="shared" si="68"/>
        <v>0</v>
      </c>
      <c r="BJ235" s="18" t="s">
        <v>89</v>
      </c>
      <c r="BK235" s="183">
        <f t="shared" si="69"/>
        <v>0</v>
      </c>
      <c r="BL235" s="18" t="s">
        <v>351</v>
      </c>
      <c r="BM235" s="181" t="s">
        <v>1546</v>
      </c>
    </row>
    <row r="236" spans="1:65" s="2" customFormat="1" ht="16.5" customHeight="1">
      <c r="A236" s="33"/>
      <c r="B236" s="169"/>
      <c r="C236" s="170" t="s">
        <v>400</v>
      </c>
      <c r="D236" s="170" t="s">
        <v>260</v>
      </c>
      <c r="E236" s="171" t="s">
        <v>3216</v>
      </c>
      <c r="F236" s="172" t="s">
        <v>3217</v>
      </c>
      <c r="G236" s="173" t="s">
        <v>528</v>
      </c>
      <c r="H236" s="174">
        <v>40</v>
      </c>
      <c r="I236" s="175"/>
      <c r="J236" s="174">
        <f t="shared" si="60"/>
        <v>0</v>
      </c>
      <c r="K236" s="176"/>
      <c r="L236" s="34"/>
      <c r="M236" s="177" t="s">
        <v>1</v>
      </c>
      <c r="N236" s="178" t="s">
        <v>40</v>
      </c>
      <c r="O236" s="59"/>
      <c r="P236" s="179">
        <f t="shared" si="61"/>
        <v>0</v>
      </c>
      <c r="Q236" s="179">
        <v>4.2000000000000002E-4</v>
      </c>
      <c r="R236" s="179">
        <f t="shared" si="62"/>
        <v>1.6800000000000002E-2</v>
      </c>
      <c r="S236" s="179">
        <v>0</v>
      </c>
      <c r="T236" s="180">
        <f t="shared" si="6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1" t="s">
        <v>351</v>
      </c>
      <c r="AT236" s="181" t="s">
        <v>260</v>
      </c>
      <c r="AU236" s="181" t="s">
        <v>89</v>
      </c>
      <c r="AY236" s="18" t="s">
        <v>258</v>
      </c>
      <c r="BE236" s="182">
        <f t="shared" si="64"/>
        <v>0</v>
      </c>
      <c r="BF236" s="182">
        <f t="shared" si="65"/>
        <v>0</v>
      </c>
      <c r="BG236" s="182">
        <f t="shared" si="66"/>
        <v>0</v>
      </c>
      <c r="BH236" s="182">
        <f t="shared" si="67"/>
        <v>0</v>
      </c>
      <c r="BI236" s="182">
        <f t="shared" si="68"/>
        <v>0</v>
      </c>
      <c r="BJ236" s="18" t="s">
        <v>89</v>
      </c>
      <c r="BK236" s="183">
        <f t="shared" si="69"/>
        <v>0</v>
      </c>
      <c r="BL236" s="18" t="s">
        <v>351</v>
      </c>
      <c r="BM236" s="181" t="s">
        <v>1555</v>
      </c>
    </row>
    <row r="237" spans="1:65" s="2" customFormat="1" ht="16.5" customHeight="1">
      <c r="A237" s="33"/>
      <c r="B237" s="169"/>
      <c r="C237" s="170" t="s">
        <v>406</v>
      </c>
      <c r="D237" s="170" t="s">
        <v>260</v>
      </c>
      <c r="E237" s="171" t="s">
        <v>3218</v>
      </c>
      <c r="F237" s="172" t="s">
        <v>3219</v>
      </c>
      <c r="G237" s="173" t="s">
        <v>528</v>
      </c>
      <c r="H237" s="174">
        <v>10</v>
      </c>
      <c r="I237" s="175"/>
      <c r="J237" s="174">
        <f t="shared" si="60"/>
        <v>0</v>
      </c>
      <c r="K237" s="176"/>
      <c r="L237" s="34"/>
      <c r="M237" s="177" t="s">
        <v>1</v>
      </c>
      <c r="N237" s="178" t="s">
        <v>40</v>
      </c>
      <c r="O237" s="59"/>
      <c r="P237" s="179">
        <f t="shared" si="61"/>
        <v>0</v>
      </c>
      <c r="Q237" s="179">
        <v>5.8E-4</v>
      </c>
      <c r="R237" s="179">
        <f t="shared" si="62"/>
        <v>5.7999999999999996E-3</v>
      </c>
      <c r="S237" s="179">
        <v>0</v>
      </c>
      <c r="T237" s="180">
        <f t="shared" si="6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1" t="s">
        <v>351</v>
      </c>
      <c r="AT237" s="181" t="s">
        <v>260</v>
      </c>
      <c r="AU237" s="181" t="s">
        <v>89</v>
      </c>
      <c r="AY237" s="18" t="s">
        <v>258</v>
      </c>
      <c r="BE237" s="182">
        <f t="shared" si="64"/>
        <v>0</v>
      </c>
      <c r="BF237" s="182">
        <f t="shared" si="65"/>
        <v>0</v>
      </c>
      <c r="BG237" s="182">
        <f t="shared" si="66"/>
        <v>0</v>
      </c>
      <c r="BH237" s="182">
        <f t="shared" si="67"/>
        <v>0</v>
      </c>
      <c r="BI237" s="182">
        <f t="shared" si="68"/>
        <v>0</v>
      </c>
      <c r="BJ237" s="18" t="s">
        <v>89</v>
      </c>
      <c r="BK237" s="183">
        <f t="shared" si="69"/>
        <v>0</v>
      </c>
      <c r="BL237" s="18" t="s">
        <v>351</v>
      </c>
      <c r="BM237" s="181" t="s">
        <v>1564</v>
      </c>
    </row>
    <row r="238" spans="1:65" s="2" customFormat="1" ht="24" customHeight="1">
      <c r="A238" s="33"/>
      <c r="B238" s="169"/>
      <c r="C238" s="170" t="s">
        <v>437</v>
      </c>
      <c r="D238" s="170" t="s">
        <v>260</v>
      </c>
      <c r="E238" s="171" t="s">
        <v>3220</v>
      </c>
      <c r="F238" s="172" t="s">
        <v>3221</v>
      </c>
      <c r="G238" s="173" t="s">
        <v>435</v>
      </c>
      <c r="H238" s="174">
        <v>3</v>
      </c>
      <c r="I238" s="175"/>
      <c r="J238" s="174">
        <f t="shared" si="60"/>
        <v>0</v>
      </c>
      <c r="K238" s="176"/>
      <c r="L238" s="34"/>
      <c r="M238" s="177" t="s">
        <v>1</v>
      </c>
      <c r="N238" s="178" t="s">
        <v>40</v>
      </c>
      <c r="O238" s="59"/>
      <c r="P238" s="179">
        <f t="shared" si="61"/>
        <v>0</v>
      </c>
      <c r="Q238" s="179">
        <v>2.0000000000000002E-5</v>
      </c>
      <c r="R238" s="179">
        <f t="shared" si="62"/>
        <v>6.0000000000000008E-5</v>
      </c>
      <c r="S238" s="179">
        <v>0</v>
      </c>
      <c r="T238" s="180">
        <f t="shared" si="6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1" t="s">
        <v>351</v>
      </c>
      <c r="AT238" s="181" t="s">
        <v>260</v>
      </c>
      <c r="AU238" s="181" t="s">
        <v>89</v>
      </c>
      <c r="AY238" s="18" t="s">
        <v>258</v>
      </c>
      <c r="BE238" s="182">
        <f t="shared" si="64"/>
        <v>0</v>
      </c>
      <c r="BF238" s="182">
        <f t="shared" si="65"/>
        <v>0</v>
      </c>
      <c r="BG238" s="182">
        <f t="shared" si="66"/>
        <v>0</v>
      </c>
      <c r="BH238" s="182">
        <f t="shared" si="67"/>
        <v>0</v>
      </c>
      <c r="BI238" s="182">
        <f t="shared" si="68"/>
        <v>0</v>
      </c>
      <c r="BJ238" s="18" t="s">
        <v>89</v>
      </c>
      <c r="BK238" s="183">
        <f t="shared" si="69"/>
        <v>0</v>
      </c>
      <c r="BL238" s="18" t="s">
        <v>351</v>
      </c>
      <c r="BM238" s="181" t="s">
        <v>1574</v>
      </c>
    </row>
    <row r="239" spans="1:65" s="2" customFormat="1" ht="24" customHeight="1">
      <c r="A239" s="33"/>
      <c r="B239" s="169"/>
      <c r="C239" s="208" t="s">
        <v>441</v>
      </c>
      <c r="D239" s="208" t="s">
        <v>394</v>
      </c>
      <c r="E239" s="209" t="s">
        <v>3222</v>
      </c>
      <c r="F239" s="210" t="s">
        <v>3223</v>
      </c>
      <c r="G239" s="211" t="s">
        <v>435</v>
      </c>
      <c r="H239" s="212">
        <v>3</v>
      </c>
      <c r="I239" s="213"/>
      <c r="J239" s="212">
        <f t="shared" si="60"/>
        <v>0</v>
      </c>
      <c r="K239" s="214"/>
      <c r="L239" s="215"/>
      <c r="M239" s="216" t="s">
        <v>1</v>
      </c>
      <c r="N239" s="217" t="s">
        <v>40</v>
      </c>
      <c r="O239" s="59"/>
      <c r="P239" s="179">
        <f t="shared" si="61"/>
        <v>0</v>
      </c>
      <c r="Q239" s="179">
        <v>3.3333333333333301E-5</v>
      </c>
      <c r="R239" s="179">
        <f t="shared" si="62"/>
        <v>9.999999999999991E-5</v>
      </c>
      <c r="S239" s="179">
        <v>0</v>
      </c>
      <c r="T239" s="180">
        <f t="shared" si="6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1" t="s">
        <v>445</v>
      </c>
      <c r="AT239" s="181" t="s">
        <v>394</v>
      </c>
      <c r="AU239" s="181" t="s">
        <v>89</v>
      </c>
      <c r="AY239" s="18" t="s">
        <v>258</v>
      </c>
      <c r="BE239" s="182">
        <f t="shared" si="64"/>
        <v>0</v>
      </c>
      <c r="BF239" s="182">
        <f t="shared" si="65"/>
        <v>0</v>
      </c>
      <c r="BG239" s="182">
        <f t="shared" si="66"/>
        <v>0</v>
      </c>
      <c r="BH239" s="182">
        <f t="shared" si="67"/>
        <v>0</v>
      </c>
      <c r="BI239" s="182">
        <f t="shared" si="68"/>
        <v>0</v>
      </c>
      <c r="BJ239" s="18" t="s">
        <v>89</v>
      </c>
      <c r="BK239" s="183">
        <f t="shared" si="69"/>
        <v>0</v>
      </c>
      <c r="BL239" s="18" t="s">
        <v>351</v>
      </c>
      <c r="BM239" s="181" t="s">
        <v>1583</v>
      </c>
    </row>
    <row r="240" spans="1:65" s="2" customFormat="1" ht="24" customHeight="1">
      <c r="A240" s="33"/>
      <c r="B240" s="169"/>
      <c r="C240" s="170" t="s">
        <v>445</v>
      </c>
      <c r="D240" s="170" t="s">
        <v>260</v>
      </c>
      <c r="E240" s="171" t="s">
        <v>3224</v>
      </c>
      <c r="F240" s="172" t="s">
        <v>3225</v>
      </c>
      <c r="G240" s="173" t="s">
        <v>435</v>
      </c>
      <c r="H240" s="174">
        <v>4</v>
      </c>
      <c r="I240" s="175"/>
      <c r="J240" s="174">
        <f t="shared" si="60"/>
        <v>0</v>
      </c>
      <c r="K240" s="176"/>
      <c r="L240" s="34"/>
      <c r="M240" s="177" t="s">
        <v>1</v>
      </c>
      <c r="N240" s="178" t="s">
        <v>40</v>
      </c>
      <c r="O240" s="59"/>
      <c r="P240" s="179">
        <f t="shared" si="61"/>
        <v>0</v>
      </c>
      <c r="Q240" s="179">
        <v>4.0000000000000003E-5</v>
      </c>
      <c r="R240" s="179">
        <f t="shared" si="62"/>
        <v>1.6000000000000001E-4</v>
      </c>
      <c r="S240" s="179">
        <v>0</v>
      </c>
      <c r="T240" s="180">
        <f t="shared" si="6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1" t="s">
        <v>351</v>
      </c>
      <c r="AT240" s="181" t="s">
        <v>260</v>
      </c>
      <c r="AU240" s="181" t="s">
        <v>89</v>
      </c>
      <c r="AY240" s="18" t="s">
        <v>258</v>
      </c>
      <c r="BE240" s="182">
        <f t="shared" si="64"/>
        <v>0</v>
      </c>
      <c r="BF240" s="182">
        <f t="shared" si="65"/>
        <v>0</v>
      </c>
      <c r="BG240" s="182">
        <f t="shared" si="66"/>
        <v>0</v>
      </c>
      <c r="BH240" s="182">
        <f t="shared" si="67"/>
        <v>0</v>
      </c>
      <c r="BI240" s="182">
        <f t="shared" si="68"/>
        <v>0</v>
      </c>
      <c r="BJ240" s="18" t="s">
        <v>89</v>
      </c>
      <c r="BK240" s="183">
        <f t="shared" si="69"/>
        <v>0</v>
      </c>
      <c r="BL240" s="18" t="s">
        <v>351</v>
      </c>
      <c r="BM240" s="181" t="s">
        <v>1596</v>
      </c>
    </row>
    <row r="241" spans="1:65" s="2" customFormat="1" ht="24" customHeight="1">
      <c r="A241" s="33"/>
      <c r="B241" s="169"/>
      <c r="C241" s="208" t="s">
        <v>449</v>
      </c>
      <c r="D241" s="208" t="s">
        <v>394</v>
      </c>
      <c r="E241" s="209" t="s">
        <v>3226</v>
      </c>
      <c r="F241" s="210" t="s">
        <v>3227</v>
      </c>
      <c r="G241" s="211" t="s">
        <v>435</v>
      </c>
      <c r="H241" s="212">
        <v>4</v>
      </c>
      <c r="I241" s="213"/>
      <c r="J241" s="212">
        <f t="shared" si="60"/>
        <v>0</v>
      </c>
      <c r="K241" s="214"/>
      <c r="L241" s="215"/>
      <c r="M241" s="216" t="s">
        <v>1</v>
      </c>
      <c r="N241" s="217" t="s">
        <v>40</v>
      </c>
      <c r="O241" s="59"/>
      <c r="P241" s="179">
        <f t="shared" si="61"/>
        <v>0</v>
      </c>
      <c r="Q241" s="179">
        <v>4.2500000000000003E-5</v>
      </c>
      <c r="R241" s="179">
        <f t="shared" si="62"/>
        <v>1.7000000000000001E-4</v>
      </c>
      <c r="S241" s="179">
        <v>0</v>
      </c>
      <c r="T241" s="180">
        <f t="shared" si="6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1" t="s">
        <v>445</v>
      </c>
      <c r="AT241" s="181" t="s">
        <v>394</v>
      </c>
      <c r="AU241" s="181" t="s">
        <v>89</v>
      </c>
      <c r="AY241" s="18" t="s">
        <v>258</v>
      </c>
      <c r="BE241" s="182">
        <f t="shared" si="64"/>
        <v>0</v>
      </c>
      <c r="BF241" s="182">
        <f t="shared" si="65"/>
        <v>0</v>
      </c>
      <c r="BG241" s="182">
        <f t="shared" si="66"/>
        <v>0</v>
      </c>
      <c r="BH241" s="182">
        <f t="shared" si="67"/>
        <v>0</v>
      </c>
      <c r="BI241" s="182">
        <f t="shared" si="68"/>
        <v>0</v>
      </c>
      <c r="BJ241" s="18" t="s">
        <v>89</v>
      </c>
      <c r="BK241" s="183">
        <f t="shared" si="69"/>
        <v>0</v>
      </c>
      <c r="BL241" s="18" t="s">
        <v>351</v>
      </c>
      <c r="BM241" s="181" t="s">
        <v>1607</v>
      </c>
    </row>
    <row r="242" spans="1:65" s="2" customFormat="1" ht="24" customHeight="1">
      <c r="A242" s="33"/>
      <c r="B242" s="169"/>
      <c r="C242" s="170" t="s">
        <v>453</v>
      </c>
      <c r="D242" s="170" t="s">
        <v>260</v>
      </c>
      <c r="E242" s="171" t="s">
        <v>3228</v>
      </c>
      <c r="F242" s="172" t="s">
        <v>3229</v>
      </c>
      <c r="G242" s="173" t="s">
        <v>435</v>
      </c>
      <c r="H242" s="174">
        <v>1</v>
      </c>
      <c r="I242" s="175"/>
      <c r="J242" s="174">
        <f t="shared" si="60"/>
        <v>0</v>
      </c>
      <c r="K242" s="176"/>
      <c r="L242" s="34"/>
      <c r="M242" s="177" t="s">
        <v>1</v>
      </c>
      <c r="N242" s="178" t="s">
        <v>40</v>
      </c>
      <c r="O242" s="59"/>
      <c r="P242" s="179">
        <f t="shared" si="61"/>
        <v>0</v>
      </c>
      <c r="Q242" s="179">
        <v>5.0000000000000002E-5</v>
      </c>
      <c r="R242" s="179">
        <f t="shared" si="62"/>
        <v>5.0000000000000002E-5</v>
      </c>
      <c r="S242" s="179">
        <v>0</v>
      </c>
      <c r="T242" s="180">
        <f t="shared" si="6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1" t="s">
        <v>351</v>
      </c>
      <c r="AT242" s="181" t="s">
        <v>260</v>
      </c>
      <c r="AU242" s="181" t="s">
        <v>89</v>
      </c>
      <c r="AY242" s="18" t="s">
        <v>258</v>
      </c>
      <c r="BE242" s="182">
        <f t="shared" si="64"/>
        <v>0</v>
      </c>
      <c r="BF242" s="182">
        <f t="shared" si="65"/>
        <v>0</v>
      </c>
      <c r="BG242" s="182">
        <f t="shared" si="66"/>
        <v>0</v>
      </c>
      <c r="BH242" s="182">
        <f t="shared" si="67"/>
        <v>0</v>
      </c>
      <c r="BI242" s="182">
        <f t="shared" si="68"/>
        <v>0</v>
      </c>
      <c r="BJ242" s="18" t="s">
        <v>89</v>
      </c>
      <c r="BK242" s="183">
        <f t="shared" si="69"/>
        <v>0</v>
      </c>
      <c r="BL242" s="18" t="s">
        <v>351</v>
      </c>
      <c r="BM242" s="181" t="s">
        <v>1618</v>
      </c>
    </row>
    <row r="243" spans="1:65" s="2" customFormat="1" ht="24" customHeight="1">
      <c r="A243" s="33"/>
      <c r="B243" s="169"/>
      <c r="C243" s="208" t="s">
        <v>457</v>
      </c>
      <c r="D243" s="208" t="s">
        <v>394</v>
      </c>
      <c r="E243" s="209" t="s">
        <v>3230</v>
      </c>
      <c r="F243" s="210" t="s">
        <v>3231</v>
      </c>
      <c r="G243" s="211" t="s">
        <v>435</v>
      </c>
      <c r="H243" s="212">
        <v>1</v>
      </c>
      <c r="I243" s="213"/>
      <c r="J243" s="212">
        <f t="shared" si="60"/>
        <v>0</v>
      </c>
      <c r="K243" s="214"/>
      <c r="L243" s="215"/>
      <c r="M243" s="216" t="s">
        <v>1</v>
      </c>
      <c r="N243" s="217" t="s">
        <v>40</v>
      </c>
      <c r="O243" s="59"/>
      <c r="P243" s="179">
        <f t="shared" si="61"/>
        <v>0</v>
      </c>
      <c r="Q243" s="179">
        <v>8.0000000000000007E-5</v>
      </c>
      <c r="R243" s="179">
        <f t="shared" si="62"/>
        <v>8.0000000000000007E-5</v>
      </c>
      <c r="S243" s="179">
        <v>0</v>
      </c>
      <c r="T243" s="180">
        <f t="shared" si="6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1" t="s">
        <v>445</v>
      </c>
      <c r="AT243" s="181" t="s">
        <v>394</v>
      </c>
      <c r="AU243" s="181" t="s">
        <v>89</v>
      </c>
      <c r="AY243" s="18" t="s">
        <v>258</v>
      </c>
      <c r="BE243" s="182">
        <f t="shared" si="64"/>
        <v>0</v>
      </c>
      <c r="BF243" s="182">
        <f t="shared" si="65"/>
        <v>0</v>
      </c>
      <c r="BG243" s="182">
        <f t="shared" si="66"/>
        <v>0</v>
      </c>
      <c r="BH243" s="182">
        <f t="shared" si="67"/>
        <v>0</v>
      </c>
      <c r="BI243" s="182">
        <f t="shared" si="68"/>
        <v>0</v>
      </c>
      <c r="BJ243" s="18" t="s">
        <v>89</v>
      </c>
      <c r="BK243" s="183">
        <f t="shared" si="69"/>
        <v>0</v>
      </c>
      <c r="BL243" s="18" t="s">
        <v>351</v>
      </c>
      <c r="BM243" s="181" t="s">
        <v>1627</v>
      </c>
    </row>
    <row r="244" spans="1:65" s="2" customFormat="1" ht="24" customHeight="1">
      <c r="A244" s="33"/>
      <c r="B244" s="169"/>
      <c r="C244" s="170" t="s">
        <v>461</v>
      </c>
      <c r="D244" s="170" t="s">
        <v>260</v>
      </c>
      <c r="E244" s="171" t="s">
        <v>3232</v>
      </c>
      <c r="F244" s="172" t="s">
        <v>3233</v>
      </c>
      <c r="G244" s="173" t="s">
        <v>435</v>
      </c>
      <c r="H244" s="174">
        <v>1</v>
      </c>
      <c r="I244" s="175"/>
      <c r="J244" s="174">
        <f t="shared" si="60"/>
        <v>0</v>
      </c>
      <c r="K244" s="176"/>
      <c r="L244" s="34"/>
      <c r="M244" s="177" t="s">
        <v>1</v>
      </c>
      <c r="N244" s="178" t="s">
        <v>40</v>
      </c>
      <c r="O244" s="59"/>
      <c r="P244" s="179">
        <f t="shared" si="61"/>
        <v>0</v>
      </c>
      <c r="Q244" s="179">
        <v>6.0000000000000002E-5</v>
      </c>
      <c r="R244" s="179">
        <f t="shared" si="62"/>
        <v>6.0000000000000002E-5</v>
      </c>
      <c r="S244" s="179">
        <v>0</v>
      </c>
      <c r="T244" s="180">
        <f t="shared" si="6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1" t="s">
        <v>351</v>
      </c>
      <c r="AT244" s="181" t="s">
        <v>260</v>
      </c>
      <c r="AU244" s="181" t="s">
        <v>89</v>
      </c>
      <c r="AY244" s="18" t="s">
        <v>258</v>
      </c>
      <c r="BE244" s="182">
        <f t="shared" si="64"/>
        <v>0</v>
      </c>
      <c r="BF244" s="182">
        <f t="shared" si="65"/>
        <v>0</v>
      </c>
      <c r="BG244" s="182">
        <f t="shared" si="66"/>
        <v>0</v>
      </c>
      <c r="BH244" s="182">
        <f t="shared" si="67"/>
        <v>0</v>
      </c>
      <c r="BI244" s="182">
        <f t="shared" si="68"/>
        <v>0</v>
      </c>
      <c r="BJ244" s="18" t="s">
        <v>89</v>
      </c>
      <c r="BK244" s="183">
        <f t="shared" si="69"/>
        <v>0</v>
      </c>
      <c r="BL244" s="18" t="s">
        <v>351</v>
      </c>
      <c r="BM244" s="181" t="s">
        <v>1637</v>
      </c>
    </row>
    <row r="245" spans="1:65" s="2" customFormat="1" ht="24" customHeight="1">
      <c r="A245" s="33"/>
      <c r="B245" s="169"/>
      <c r="C245" s="208" t="s">
        <v>465</v>
      </c>
      <c r="D245" s="208" t="s">
        <v>394</v>
      </c>
      <c r="E245" s="209" t="s">
        <v>3234</v>
      </c>
      <c r="F245" s="210" t="s">
        <v>3235</v>
      </c>
      <c r="G245" s="211" t="s">
        <v>435</v>
      </c>
      <c r="H245" s="212">
        <v>1</v>
      </c>
      <c r="I245" s="213"/>
      <c r="J245" s="212">
        <f t="shared" si="60"/>
        <v>0</v>
      </c>
      <c r="K245" s="214"/>
      <c r="L245" s="215"/>
      <c r="M245" s="216" t="s">
        <v>1</v>
      </c>
      <c r="N245" s="217" t="s">
        <v>40</v>
      </c>
      <c r="O245" s="59"/>
      <c r="P245" s="179">
        <f t="shared" si="61"/>
        <v>0</v>
      </c>
      <c r="Q245" s="179">
        <v>7.5000000000000002E-4</v>
      </c>
      <c r="R245" s="179">
        <f t="shared" si="62"/>
        <v>7.5000000000000002E-4</v>
      </c>
      <c r="S245" s="179">
        <v>0</v>
      </c>
      <c r="T245" s="180">
        <f t="shared" si="6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1" t="s">
        <v>445</v>
      </c>
      <c r="AT245" s="181" t="s">
        <v>394</v>
      </c>
      <c r="AU245" s="181" t="s">
        <v>89</v>
      </c>
      <c r="AY245" s="18" t="s">
        <v>258</v>
      </c>
      <c r="BE245" s="182">
        <f t="shared" si="64"/>
        <v>0</v>
      </c>
      <c r="BF245" s="182">
        <f t="shared" si="65"/>
        <v>0</v>
      </c>
      <c r="BG245" s="182">
        <f t="shared" si="66"/>
        <v>0</v>
      </c>
      <c r="BH245" s="182">
        <f t="shared" si="67"/>
        <v>0</v>
      </c>
      <c r="BI245" s="182">
        <f t="shared" si="68"/>
        <v>0</v>
      </c>
      <c r="BJ245" s="18" t="s">
        <v>89</v>
      </c>
      <c r="BK245" s="183">
        <f t="shared" si="69"/>
        <v>0</v>
      </c>
      <c r="BL245" s="18" t="s">
        <v>351</v>
      </c>
      <c r="BM245" s="181" t="s">
        <v>1645</v>
      </c>
    </row>
    <row r="246" spans="1:65" s="2" customFormat="1" ht="24" customHeight="1">
      <c r="A246" s="33"/>
      <c r="B246" s="169"/>
      <c r="C246" s="170" t="s">
        <v>469</v>
      </c>
      <c r="D246" s="170" t="s">
        <v>260</v>
      </c>
      <c r="E246" s="171" t="s">
        <v>3236</v>
      </c>
      <c r="F246" s="172" t="s">
        <v>3237</v>
      </c>
      <c r="G246" s="173" t="s">
        <v>435</v>
      </c>
      <c r="H246" s="174">
        <v>1</v>
      </c>
      <c r="I246" s="175"/>
      <c r="J246" s="174">
        <f t="shared" si="60"/>
        <v>0</v>
      </c>
      <c r="K246" s="176"/>
      <c r="L246" s="34"/>
      <c r="M246" s="177" t="s">
        <v>1</v>
      </c>
      <c r="N246" s="178" t="s">
        <v>40</v>
      </c>
      <c r="O246" s="59"/>
      <c r="P246" s="179">
        <f t="shared" si="61"/>
        <v>0</v>
      </c>
      <c r="Q246" s="179">
        <v>6.0000000000000002E-5</v>
      </c>
      <c r="R246" s="179">
        <f t="shared" si="62"/>
        <v>6.0000000000000002E-5</v>
      </c>
      <c r="S246" s="179">
        <v>0</v>
      </c>
      <c r="T246" s="180">
        <f t="shared" si="6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1" t="s">
        <v>351</v>
      </c>
      <c r="AT246" s="181" t="s">
        <v>260</v>
      </c>
      <c r="AU246" s="181" t="s">
        <v>89</v>
      </c>
      <c r="AY246" s="18" t="s">
        <v>258</v>
      </c>
      <c r="BE246" s="182">
        <f t="shared" si="64"/>
        <v>0</v>
      </c>
      <c r="BF246" s="182">
        <f t="shared" si="65"/>
        <v>0</v>
      </c>
      <c r="BG246" s="182">
        <f t="shared" si="66"/>
        <v>0</v>
      </c>
      <c r="BH246" s="182">
        <f t="shared" si="67"/>
        <v>0</v>
      </c>
      <c r="BI246" s="182">
        <f t="shared" si="68"/>
        <v>0</v>
      </c>
      <c r="BJ246" s="18" t="s">
        <v>89</v>
      </c>
      <c r="BK246" s="183">
        <f t="shared" si="69"/>
        <v>0</v>
      </c>
      <c r="BL246" s="18" t="s">
        <v>351</v>
      </c>
      <c r="BM246" s="181" t="s">
        <v>1656</v>
      </c>
    </row>
    <row r="247" spans="1:65" s="2" customFormat="1" ht="24" customHeight="1">
      <c r="A247" s="33"/>
      <c r="B247" s="169"/>
      <c r="C247" s="208" t="s">
        <v>473</v>
      </c>
      <c r="D247" s="208" t="s">
        <v>394</v>
      </c>
      <c r="E247" s="209" t="s">
        <v>3238</v>
      </c>
      <c r="F247" s="210" t="s">
        <v>3239</v>
      </c>
      <c r="G247" s="211" t="s">
        <v>435</v>
      </c>
      <c r="H247" s="212">
        <v>1</v>
      </c>
      <c r="I247" s="213"/>
      <c r="J247" s="212">
        <f t="shared" si="60"/>
        <v>0</v>
      </c>
      <c r="K247" s="214"/>
      <c r="L247" s="215"/>
      <c r="M247" s="216" t="s">
        <v>1</v>
      </c>
      <c r="N247" s="217" t="s">
        <v>40</v>
      </c>
      <c r="O247" s="59"/>
      <c r="P247" s="179">
        <f t="shared" si="61"/>
        <v>0</v>
      </c>
      <c r="Q247" s="179">
        <v>9.3000000000000005E-4</v>
      </c>
      <c r="R247" s="179">
        <f t="shared" si="62"/>
        <v>9.3000000000000005E-4</v>
      </c>
      <c r="S247" s="179">
        <v>0</v>
      </c>
      <c r="T247" s="180">
        <f t="shared" si="6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1" t="s">
        <v>445</v>
      </c>
      <c r="AT247" s="181" t="s">
        <v>394</v>
      </c>
      <c r="AU247" s="181" t="s">
        <v>89</v>
      </c>
      <c r="AY247" s="18" t="s">
        <v>258</v>
      </c>
      <c r="BE247" s="182">
        <f t="shared" si="64"/>
        <v>0</v>
      </c>
      <c r="BF247" s="182">
        <f t="shared" si="65"/>
        <v>0</v>
      </c>
      <c r="BG247" s="182">
        <f t="shared" si="66"/>
        <v>0</v>
      </c>
      <c r="BH247" s="182">
        <f t="shared" si="67"/>
        <v>0</v>
      </c>
      <c r="BI247" s="182">
        <f t="shared" si="68"/>
        <v>0</v>
      </c>
      <c r="BJ247" s="18" t="s">
        <v>89</v>
      </c>
      <c r="BK247" s="183">
        <f t="shared" si="69"/>
        <v>0</v>
      </c>
      <c r="BL247" s="18" t="s">
        <v>351</v>
      </c>
      <c r="BM247" s="181" t="s">
        <v>1666</v>
      </c>
    </row>
    <row r="248" spans="1:65" s="2" customFormat="1" ht="24" customHeight="1">
      <c r="A248" s="33"/>
      <c r="B248" s="169"/>
      <c r="C248" s="170" t="s">
        <v>749</v>
      </c>
      <c r="D248" s="170" t="s">
        <v>260</v>
      </c>
      <c r="E248" s="171" t="s">
        <v>3240</v>
      </c>
      <c r="F248" s="172" t="s">
        <v>3241</v>
      </c>
      <c r="G248" s="173" t="s">
        <v>1648</v>
      </c>
      <c r="H248" s="174">
        <v>2</v>
      </c>
      <c r="I248" s="175"/>
      <c r="J248" s="174">
        <f t="shared" si="60"/>
        <v>0</v>
      </c>
      <c r="K248" s="176"/>
      <c r="L248" s="34"/>
      <c r="M248" s="177" t="s">
        <v>1</v>
      </c>
      <c r="N248" s="178" t="s">
        <v>40</v>
      </c>
      <c r="O248" s="59"/>
      <c r="P248" s="179">
        <f t="shared" si="61"/>
        <v>0</v>
      </c>
      <c r="Q248" s="179">
        <v>2.5999999999999998E-4</v>
      </c>
      <c r="R248" s="179">
        <f t="shared" si="62"/>
        <v>5.1999999999999995E-4</v>
      </c>
      <c r="S248" s="179">
        <v>0</v>
      </c>
      <c r="T248" s="180">
        <f t="shared" si="6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1" t="s">
        <v>351</v>
      </c>
      <c r="AT248" s="181" t="s">
        <v>260</v>
      </c>
      <c r="AU248" s="181" t="s">
        <v>89</v>
      </c>
      <c r="AY248" s="18" t="s">
        <v>258</v>
      </c>
      <c r="BE248" s="182">
        <f t="shared" si="64"/>
        <v>0</v>
      </c>
      <c r="BF248" s="182">
        <f t="shared" si="65"/>
        <v>0</v>
      </c>
      <c r="BG248" s="182">
        <f t="shared" si="66"/>
        <v>0</v>
      </c>
      <c r="BH248" s="182">
        <f t="shared" si="67"/>
        <v>0</v>
      </c>
      <c r="BI248" s="182">
        <f t="shared" si="68"/>
        <v>0</v>
      </c>
      <c r="BJ248" s="18" t="s">
        <v>89</v>
      </c>
      <c r="BK248" s="183">
        <f t="shared" si="69"/>
        <v>0</v>
      </c>
      <c r="BL248" s="18" t="s">
        <v>351</v>
      </c>
      <c r="BM248" s="181" t="s">
        <v>1676</v>
      </c>
    </row>
    <row r="249" spans="1:65" s="2" customFormat="1" ht="36" customHeight="1">
      <c r="A249" s="33"/>
      <c r="B249" s="169"/>
      <c r="C249" s="208" t="s">
        <v>753</v>
      </c>
      <c r="D249" s="208" t="s">
        <v>394</v>
      </c>
      <c r="E249" s="209" t="s">
        <v>3242</v>
      </c>
      <c r="F249" s="210" t="s">
        <v>3243</v>
      </c>
      <c r="G249" s="211" t="s">
        <v>435</v>
      </c>
      <c r="H249" s="212">
        <v>2</v>
      </c>
      <c r="I249" s="213"/>
      <c r="J249" s="212">
        <f t="shared" si="60"/>
        <v>0</v>
      </c>
      <c r="K249" s="214"/>
      <c r="L249" s="215"/>
      <c r="M249" s="216" t="s">
        <v>1</v>
      </c>
      <c r="N249" s="217" t="s">
        <v>40</v>
      </c>
      <c r="O249" s="59"/>
      <c r="P249" s="179">
        <f t="shared" si="61"/>
        <v>0</v>
      </c>
      <c r="Q249" s="179">
        <v>2.1999999999999999E-2</v>
      </c>
      <c r="R249" s="179">
        <f t="shared" si="62"/>
        <v>4.3999999999999997E-2</v>
      </c>
      <c r="S249" s="179">
        <v>0</v>
      </c>
      <c r="T249" s="180">
        <f t="shared" si="6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1" t="s">
        <v>445</v>
      </c>
      <c r="AT249" s="181" t="s">
        <v>394</v>
      </c>
      <c r="AU249" s="181" t="s">
        <v>89</v>
      </c>
      <c r="AY249" s="18" t="s">
        <v>258</v>
      </c>
      <c r="BE249" s="182">
        <f t="shared" si="64"/>
        <v>0</v>
      </c>
      <c r="BF249" s="182">
        <f t="shared" si="65"/>
        <v>0</v>
      </c>
      <c r="BG249" s="182">
        <f t="shared" si="66"/>
        <v>0</v>
      </c>
      <c r="BH249" s="182">
        <f t="shared" si="67"/>
        <v>0</v>
      </c>
      <c r="BI249" s="182">
        <f t="shared" si="68"/>
        <v>0</v>
      </c>
      <c r="BJ249" s="18" t="s">
        <v>89</v>
      </c>
      <c r="BK249" s="183">
        <f t="shared" si="69"/>
        <v>0</v>
      </c>
      <c r="BL249" s="18" t="s">
        <v>351</v>
      </c>
      <c r="BM249" s="181" t="s">
        <v>1688</v>
      </c>
    </row>
    <row r="250" spans="1:65" s="2" customFormat="1" ht="24" customHeight="1">
      <c r="A250" s="33"/>
      <c r="B250" s="169"/>
      <c r="C250" s="170" t="s">
        <v>478</v>
      </c>
      <c r="D250" s="170" t="s">
        <v>260</v>
      </c>
      <c r="E250" s="171" t="s">
        <v>3244</v>
      </c>
      <c r="F250" s="172" t="s">
        <v>3245</v>
      </c>
      <c r="G250" s="173" t="s">
        <v>528</v>
      </c>
      <c r="H250" s="174">
        <v>124</v>
      </c>
      <c r="I250" s="175"/>
      <c r="J250" s="174">
        <f t="shared" si="60"/>
        <v>0</v>
      </c>
      <c r="K250" s="176"/>
      <c r="L250" s="34"/>
      <c r="M250" s="177" t="s">
        <v>1</v>
      </c>
      <c r="N250" s="178" t="s">
        <v>40</v>
      </c>
      <c r="O250" s="59"/>
      <c r="P250" s="179">
        <f t="shared" si="61"/>
        <v>0</v>
      </c>
      <c r="Q250" s="179">
        <v>3.8999999999999999E-4</v>
      </c>
      <c r="R250" s="179">
        <f t="shared" si="62"/>
        <v>4.836E-2</v>
      </c>
      <c r="S250" s="179">
        <v>0</v>
      </c>
      <c r="T250" s="180">
        <f t="shared" si="6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1" t="s">
        <v>351</v>
      </c>
      <c r="AT250" s="181" t="s">
        <v>260</v>
      </c>
      <c r="AU250" s="181" t="s">
        <v>89</v>
      </c>
      <c r="AY250" s="18" t="s">
        <v>258</v>
      </c>
      <c r="BE250" s="182">
        <f t="shared" si="64"/>
        <v>0</v>
      </c>
      <c r="BF250" s="182">
        <f t="shared" si="65"/>
        <v>0</v>
      </c>
      <c r="BG250" s="182">
        <f t="shared" si="66"/>
        <v>0</v>
      </c>
      <c r="BH250" s="182">
        <f t="shared" si="67"/>
        <v>0</v>
      </c>
      <c r="BI250" s="182">
        <f t="shared" si="68"/>
        <v>0</v>
      </c>
      <c r="BJ250" s="18" t="s">
        <v>89</v>
      </c>
      <c r="BK250" s="183">
        <f t="shared" si="69"/>
        <v>0</v>
      </c>
      <c r="BL250" s="18" t="s">
        <v>351</v>
      </c>
      <c r="BM250" s="181" t="s">
        <v>1698</v>
      </c>
    </row>
    <row r="251" spans="1:65" s="2" customFormat="1" ht="24" customHeight="1">
      <c r="A251" s="33"/>
      <c r="B251" s="169"/>
      <c r="C251" s="170" t="s">
        <v>484</v>
      </c>
      <c r="D251" s="170" t="s">
        <v>260</v>
      </c>
      <c r="E251" s="171" t="s">
        <v>3246</v>
      </c>
      <c r="F251" s="172" t="s">
        <v>3247</v>
      </c>
      <c r="G251" s="173" t="s">
        <v>528</v>
      </c>
      <c r="H251" s="174">
        <v>124</v>
      </c>
      <c r="I251" s="175"/>
      <c r="J251" s="174">
        <f t="shared" si="60"/>
        <v>0</v>
      </c>
      <c r="K251" s="176"/>
      <c r="L251" s="34"/>
      <c r="M251" s="177" t="s">
        <v>1</v>
      </c>
      <c r="N251" s="178" t="s">
        <v>40</v>
      </c>
      <c r="O251" s="59"/>
      <c r="P251" s="179">
        <f t="shared" si="61"/>
        <v>0</v>
      </c>
      <c r="Q251" s="179">
        <v>1.0000000000000001E-5</v>
      </c>
      <c r="R251" s="179">
        <f t="shared" si="62"/>
        <v>1.24E-3</v>
      </c>
      <c r="S251" s="179">
        <v>0</v>
      </c>
      <c r="T251" s="180">
        <f t="shared" si="6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1" t="s">
        <v>351</v>
      </c>
      <c r="AT251" s="181" t="s">
        <v>260</v>
      </c>
      <c r="AU251" s="181" t="s">
        <v>89</v>
      </c>
      <c r="AY251" s="18" t="s">
        <v>258</v>
      </c>
      <c r="BE251" s="182">
        <f t="shared" si="64"/>
        <v>0</v>
      </c>
      <c r="BF251" s="182">
        <f t="shared" si="65"/>
        <v>0</v>
      </c>
      <c r="BG251" s="182">
        <f t="shared" si="66"/>
        <v>0</v>
      </c>
      <c r="BH251" s="182">
        <f t="shared" si="67"/>
        <v>0</v>
      </c>
      <c r="BI251" s="182">
        <f t="shared" si="68"/>
        <v>0</v>
      </c>
      <c r="BJ251" s="18" t="s">
        <v>89</v>
      </c>
      <c r="BK251" s="183">
        <f t="shared" si="69"/>
        <v>0</v>
      </c>
      <c r="BL251" s="18" t="s">
        <v>351</v>
      </c>
      <c r="BM251" s="181" t="s">
        <v>1709</v>
      </c>
    </row>
    <row r="252" spans="1:65" s="2" customFormat="1" ht="24" customHeight="1">
      <c r="A252" s="33"/>
      <c r="B252" s="169"/>
      <c r="C252" s="170" t="s">
        <v>490</v>
      </c>
      <c r="D252" s="170" t="s">
        <v>260</v>
      </c>
      <c r="E252" s="171" t="s">
        <v>3248</v>
      </c>
      <c r="F252" s="172" t="s">
        <v>3249</v>
      </c>
      <c r="G252" s="173" t="s">
        <v>1511</v>
      </c>
      <c r="H252" s="175"/>
      <c r="I252" s="175"/>
      <c r="J252" s="174">
        <f t="shared" si="60"/>
        <v>0</v>
      </c>
      <c r="K252" s="176"/>
      <c r="L252" s="34"/>
      <c r="M252" s="177" t="s">
        <v>1</v>
      </c>
      <c r="N252" s="178" t="s">
        <v>40</v>
      </c>
      <c r="O252" s="59"/>
      <c r="P252" s="179">
        <f t="shared" si="61"/>
        <v>0</v>
      </c>
      <c r="Q252" s="179">
        <v>0</v>
      </c>
      <c r="R252" s="179">
        <f t="shared" si="62"/>
        <v>0</v>
      </c>
      <c r="S252" s="179">
        <v>0</v>
      </c>
      <c r="T252" s="180">
        <f t="shared" si="6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1" t="s">
        <v>351</v>
      </c>
      <c r="AT252" s="181" t="s">
        <v>260</v>
      </c>
      <c r="AU252" s="181" t="s">
        <v>89</v>
      </c>
      <c r="AY252" s="18" t="s">
        <v>258</v>
      </c>
      <c r="BE252" s="182">
        <f t="shared" si="64"/>
        <v>0</v>
      </c>
      <c r="BF252" s="182">
        <f t="shared" si="65"/>
        <v>0</v>
      </c>
      <c r="BG252" s="182">
        <f t="shared" si="66"/>
        <v>0</v>
      </c>
      <c r="BH252" s="182">
        <f t="shared" si="67"/>
        <v>0</v>
      </c>
      <c r="BI252" s="182">
        <f t="shared" si="68"/>
        <v>0</v>
      </c>
      <c r="BJ252" s="18" t="s">
        <v>89</v>
      </c>
      <c r="BK252" s="183">
        <f t="shared" si="69"/>
        <v>0</v>
      </c>
      <c r="BL252" s="18" t="s">
        <v>351</v>
      </c>
      <c r="BM252" s="181" t="s">
        <v>1718</v>
      </c>
    </row>
    <row r="253" spans="1:65" s="12" customFormat="1" ht="22.9" customHeight="1">
      <c r="B253" s="156"/>
      <c r="D253" s="157" t="s">
        <v>73</v>
      </c>
      <c r="E253" s="167" t="s">
        <v>1635</v>
      </c>
      <c r="F253" s="167" t="s">
        <v>3250</v>
      </c>
      <c r="I253" s="159"/>
      <c r="J253" s="168">
        <f>BK253</f>
        <v>0</v>
      </c>
      <c r="L253" s="156"/>
      <c r="M253" s="161"/>
      <c r="N253" s="162"/>
      <c r="O253" s="162"/>
      <c r="P253" s="163">
        <f>SUM(P254:P290)</f>
        <v>0</v>
      </c>
      <c r="Q253" s="162"/>
      <c r="R253" s="163">
        <f>SUM(R254:R290)</f>
        <v>0.50413999999999992</v>
      </c>
      <c r="S253" s="162"/>
      <c r="T253" s="164">
        <f>SUM(T254:T290)</f>
        <v>0</v>
      </c>
      <c r="AR253" s="157" t="s">
        <v>89</v>
      </c>
      <c r="AT253" s="165" t="s">
        <v>73</v>
      </c>
      <c r="AU253" s="165" t="s">
        <v>82</v>
      </c>
      <c r="AY253" s="157" t="s">
        <v>258</v>
      </c>
      <c r="BK253" s="166">
        <f>SUM(BK254:BK290)</f>
        <v>0</v>
      </c>
    </row>
    <row r="254" spans="1:65" s="2" customFormat="1" ht="24" customHeight="1">
      <c r="A254" s="33"/>
      <c r="B254" s="169"/>
      <c r="C254" s="170" t="s">
        <v>768</v>
      </c>
      <c r="D254" s="170" t="s">
        <v>260</v>
      </c>
      <c r="E254" s="171" t="s">
        <v>3251</v>
      </c>
      <c r="F254" s="172" t="s">
        <v>3252</v>
      </c>
      <c r="G254" s="173" t="s">
        <v>1648</v>
      </c>
      <c r="H254" s="174">
        <v>2</v>
      </c>
      <c r="I254" s="175"/>
      <c r="J254" s="174">
        <f t="shared" ref="J254:J290" si="70">ROUND(I254*H254,3)</f>
        <v>0</v>
      </c>
      <c r="K254" s="176"/>
      <c r="L254" s="34"/>
      <c r="M254" s="177" t="s">
        <v>1</v>
      </c>
      <c r="N254" s="178" t="s">
        <v>40</v>
      </c>
      <c r="O254" s="59"/>
      <c r="P254" s="179">
        <f t="shared" ref="P254:P290" si="71">O254*H254</f>
        <v>0</v>
      </c>
      <c r="Q254" s="179">
        <v>0</v>
      </c>
      <c r="R254" s="179">
        <f t="shared" ref="R254:R290" si="72">Q254*H254</f>
        <v>0</v>
      </c>
      <c r="S254" s="179">
        <v>0</v>
      </c>
      <c r="T254" s="180">
        <f t="shared" ref="T254:T290" si="73"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1" t="s">
        <v>351</v>
      </c>
      <c r="AT254" s="181" t="s">
        <v>260</v>
      </c>
      <c r="AU254" s="181" t="s">
        <v>89</v>
      </c>
      <c r="AY254" s="18" t="s">
        <v>258</v>
      </c>
      <c r="BE254" s="182">
        <f t="shared" ref="BE254:BE290" si="74">IF(N254="základná",J254,0)</f>
        <v>0</v>
      </c>
      <c r="BF254" s="182">
        <f t="shared" ref="BF254:BF290" si="75">IF(N254="znížená",J254,0)</f>
        <v>0</v>
      </c>
      <c r="BG254" s="182">
        <f t="shared" ref="BG254:BG290" si="76">IF(N254="zákl. prenesená",J254,0)</f>
        <v>0</v>
      </c>
      <c r="BH254" s="182">
        <f t="shared" ref="BH254:BH290" si="77">IF(N254="zníž. prenesená",J254,0)</f>
        <v>0</v>
      </c>
      <c r="BI254" s="182">
        <f t="shared" ref="BI254:BI290" si="78">IF(N254="nulová",J254,0)</f>
        <v>0</v>
      </c>
      <c r="BJ254" s="18" t="s">
        <v>89</v>
      </c>
      <c r="BK254" s="183">
        <f t="shared" ref="BK254:BK290" si="79">ROUND(I254*H254,3)</f>
        <v>0</v>
      </c>
      <c r="BL254" s="18" t="s">
        <v>351</v>
      </c>
      <c r="BM254" s="181" t="s">
        <v>1729</v>
      </c>
    </row>
    <row r="255" spans="1:65" s="2" customFormat="1" ht="24" customHeight="1">
      <c r="A255" s="33"/>
      <c r="B255" s="169"/>
      <c r="C255" s="170" t="s">
        <v>497</v>
      </c>
      <c r="D255" s="170" t="s">
        <v>260</v>
      </c>
      <c r="E255" s="171" t="s">
        <v>3253</v>
      </c>
      <c r="F255" s="172" t="s">
        <v>3254</v>
      </c>
      <c r="G255" s="173" t="s">
        <v>1648</v>
      </c>
      <c r="H255" s="174">
        <v>7</v>
      </c>
      <c r="I255" s="175"/>
      <c r="J255" s="174">
        <f t="shared" si="70"/>
        <v>0</v>
      </c>
      <c r="K255" s="176"/>
      <c r="L255" s="34"/>
      <c r="M255" s="177" t="s">
        <v>1</v>
      </c>
      <c r="N255" s="178" t="s">
        <v>40</v>
      </c>
      <c r="O255" s="59"/>
      <c r="P255" s="179">
        <f t="shared" si="71"/>
        <v>0</v>
      </c>
      <c r="Q255" s="179">
        <v>8.3000000000000001E-4</v>
      </c>
      <c r="R255" s="179">
        <f t="shared" si="72"/>
        <v>5.8100000000000001E-3</v>
      </c>
      <c r="S255" s="179">
        <v>0</v>
      </c>
      <c r="T255" s="180">
        <f t="shared" si="7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1" t="s">
        <v>351</v>
      </c>
      <c r="AT255" s="181" t="s">
        <v>260</v>
      </c>
      <c r="AU255" s="181" t="s">
        <v>89</v>
      </c>
      <c r="AY255" s="18" t="s">
        <v>258</v>
      </c>
      <c r="BE255" s="182">
        <f t="shared" si="74"/>
        <v>0</v>
      </c>
      <c r="BF255" s="182">
        <f t="shared" si="75"/>
        <v>0</v>
      </c>
      <c r="BG255" s="182">
        <f t="shared" si="76"/>
        <v>0</v>
      </c>
      <c r="BH255" s="182">
        <f t="shared" si="77"/>
        <v>0</v>
      </c>
      <c r="BI255" s="182">
        <f t="shared" si="78"/>
        <v>0</v>
      </c>
      <c r="BJ255" s="18" t="s">
        <v>89</v>
      </c>
      <c r="BK255" s="183">
        <f t="shared" si="79"/>
        <v>0</v>
      </c>
      <c r="BL255" s="18" t="s">
        <v>351</v>
      </c>
      <c r="BM255" s="181" t="s">
        <v>1737</v>
      </c>
    </row>
    <row r="256" spans="1:65" s="2" customFormat="1" ht="36" customHeight="1">
      <c r="A256" s="33"/>
      <c r="B256" s="169"/>
      <c r="C256" s="208" t="s">
        <v>503</v>
      </c>
      <c r="D256" s="208" t="s">
        <v>394</v>
      </c>
      <c r="E256" s="209" t="s">
        <v>3255</v>
      </c>
      <c r="F256" s="210" t="s">
        <v>3256</v>
      </c>
      <c r="G256" s="211" t="s">
        <v>435</v>
      </c>
      <c r="H256" s="212">
        <v>7</v>
      </c>
      <c r="I256" s="213"/>
      <c r="J256" s="212">
        <f t="shared" si="70"/>
        <v>0</v>
      </c>
      <c r="K256" s="214"/>
      <c r="L256" s="215"/>
      <c r="M256" s="216" t="s">
        <v>1</v>
      </c>
      <c r="N256" s="217" t="s">
        <v>40</v>
      </c>
      <c r="O256" s="59"/>
      <c r="P256" s="179">
        <f t="shared" si="71"/>
        <v>0</v>
      </c>
      <c r="Q256" s="179">
        <v>2.58E-2</v>
      </c>
      <c r="R256" s="179">
        <f t="shared" si="72"/>
        <v>0.18060000000000001</v>
      </c>
      <c r="S256" s="179">
        <v>0</v>
      </c>
      <c r="T256" s="180">
        <f t="shared" si="7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1" t="s">
        <v>445</v>
      </c>
      <c r="AT256" s="181" t="s">
        <v>394</v>
      </c>
      <c r="AU256" s="181" t="s">
        <v>89</v>
      </c>
      <c r="AY256" s="18" t="s">
        <v>258</v>
      </c>
      <c r="BE256" s="182">
        <f t="shared" si="74"/>
        <v>0</v>
      </c>
      <c r="BF256" s="182">
        <f t="shared" si="75"/>
        <v>0</v>
      </c>
      <c r="BG256" s="182">
        <f t="shared" si="76"/>
        <v>0</v>
      </c>
      <c r="BH256" s="182">
        <f t="shared" si="77"/>
        <v>0</v>
      </c>
      <c r="BI256" s="182">
        <f t="shared" si="78"/>
        <v>0</v>
      </c>
      <c r="BJ256" s="18" t="s">
        <v>89</v>
      </c>
      <c r="BK256" s="183">
        <f t="shared" si="79"/>
        <v>0</v>
      </c>
      <c r="BL256" s="18" t="s">
        <v>351</v>
      </c>
      <c r="BM256" s="181" t="s">
        <v>1746</v>
      </c>
    </row>
    <row r="257" spans="1:65" s="2" customFormat="1" ht="36" customHeight="1">
      <c r="A257" s="33"/>
      <c r="B257" s="169"/>
      <c r="C257" s="208" t="s">
        <v>509</v>
      </c>
      <c r="D257" s="208" t="s">
        <v>394</v>
      </c>
      <c r="E257" s="209" t="s">
        <v>3257</v>
      </c>
      <c r="F257" s="210" t="s">
        <v>3258</v>
      </c>
      <c r="G257" s="211" t="s">
        <v>435</v>
      </c>
      <c r="H257" s="212">
        <v>7</v>
      </c>
      <c r="I257" s="213"/>
      <c r="J257" s="212">
        <f t="shared" si="70"/>
        <v>0</v>
      </c>
      <c r="K257" s="214"/>
      <c r="L257" s="215"/>
      <c r="M257" s="216" t="s">
        <v>1</v>
      </c>
      <c r="N257" s="217" t="s">
        <v>40</v>
      </c>
      <c r="O257" s="59"/>
      <c r="P257" s="179">
        <f t="shared" si="71"/>
        <v>0</v>
      </c>
      <c r="Q257" s="179">
        <v>2.3999999999999998E-3</v>
      </c>
      <c r="R257" s="179">
        <f t="shared" si="72"/>
        <v>1.6799999999999999E-2</v>
      </c>
      <c r="S257" s="179">
        <v>0</v>
      </c>
      <c r="T257" s="180">
        <f t="shared" si="7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1" t="s">
        <v>445</v>
      </c>
      <c r="AT257" s="181" t="s">
        <v>394</v>
      </c>
      <c r="AU257" s="181" t="s">
        <v>89</v>
      </c>
      <c r="AY257" s="18" t="s">
        <v>258</v>
      </c>
      <c r="BE257" s="182">
        <f t="shared" si="74"/>
        <v>0</v>
      </c>
      <c r="BF257" s="182">
        <f t="shared" si="75"/>
        <v>0</v>
      </c>
      <c r="BG257" s="182">
        <f t="shared" si="76"/>
        <v>0</v>
      </c>
      <c r="BH257" s="182">
        <f t="shared" si="77"/>
        <v>0</v>
      </c>
      <c r="BI257" s="182">
        <f t="shared" si="78"/>
        <v>0</v>
      </c>
      <c r="BJ257" s="18" t="s">
        <v>89</v>
      </c>
      <c r="BK257" s="183">
        <f t="shared" si="79"/>
        <v>0</v>
      </c>
      <c r="BL257" s="18" t="s">
        <v>351</v>
      </c>
      <c r="BM257" s="181" t="s">
        <v>1756</v>
      </c>
    </row>
    <row r="258" spans="1:65" s="2" customFormat="1" ht="16.5" customHeight="1">
      <c r="A258" s="33"/>
      <c r="B258" s="169"/>
      <c r="C258" s="170" t="s">
        <v>525</v>
      </c>
      <c r="D258" s="170" t="s">
        <v>260</v>
      </c>
      <c r="E258" s="171" t="s">
        <v>3259</v>
      </c>
      <c r="F258" s="172" t="s">
        <v>3260</v>
      </c>
      <c r="G258" s="173" t="s">
        <v>1648</v>
      </c>
      <c r="H258" s="174">
        <v>3</v>
      </c>
      <c r="I258" s="175"/>
      <c r="J258" s="174">
        <f t="shared" si="70"/>
        <v>0</v>
      </c>
      <c r="K258" s="176"/>
      <c r="L258" s="34"/>
      <c r="M258" s="177" t="s">
        <v>1</v>
      </c>
      <c r="N258" s="178" t="s">
        <v>40</v>
      </c>
      <c r="O258" s="59"/>
      <c r="P258" s="179">
        <f t="shared" si="71"/>
        <v>0</v>
      </c>
      <c r="Q258" s="179">
        <v>3.6999999999999999E-4</v>
      </c>
      <c r="R258" s="179">
        <f t="shared" si="72"/>
        <v>1.1099999999999999E-3</v>
      </c>
      <c r="S258" s="179">
        <v>0</v>
      </c>
      <c r="T258" s="180">
        <f t="shared" si="7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1" t="s">
        <v>351</v>
      </c>
      <c r="AT258" s="181" t="s">
        <v>260</v>
      </c>
      <c r="AU258" s="181" t="s">
        <v>89</v>
      </c>
      <c r="AY258" s="18" t="s">
        <v>258</v>
      </c>
      <c r="BE258" s="182">
        <f t="shared" si="74"/>
        <v>0</v>
      </c>
      <c r="BF258" s="182">
        <f t="shared" si="75"/>
        <v>0</v>
      </c>
      <c r="BG258" s="182">
        <f t="shared" si="76"/>
        <v>0</v>
      </c>
      <c r="BH258" s="182">
        <f t="shared" si="77"/>
        <v>0</v>
      </c>
      <c r="BI258" s="182">
        <f t="shared" si="78"/>
        <v>0</v>
      </c>
      <c r="BJ258" s="18" t="s">
        <v>89</v>
      </c>
      <c r="BK258" s="183">
        <f t="shared" si="79"/>
        <v>0</v>
      </c>
      <c r="BL258" s="18" t="s">
        <v>351</v>
      </c>
      <c r="BM258" s="181" t="s">
        <v>1766</v>
      </c>
    </row>
    <row r="259" spans="1:65" s="2" customFormat="1" ht="24" customHeight="1">
      <c r="A259" s="33"/>
      <c r="B259" s="169"/>
      <c r="C259" s="208" t="s">
        <v>544</v>
      </c>
      <c r="D259" s="208" t="s">
        <v>394</v>
      </c>
      <c r="E259" s="209" t="s">
        <v>3261</v>
      </c>
      <c r="F259" s="210" t="s">
        <v>3262</v>
      </c>
      <c r="G259" s="211" t="s">
        <v>435</v>
      </c>
      <c r="H259" s="212">
        <v>3</v>
      </c>
      <c r="I259" s="213"/>
      <c r="J259" s="212">
        <f t="shared" si="70"/>
        <v>0</v>
      </c>
      <c r="K259" s="214"/>
      <c r="L259" s="215"/>
      <c r="M259" s="216" t="s">
        <v>1</v>
      </c>
      <c r="N259" s="217" t="s">
        <v>40</v>
      </c>
      <c r="O259" s="59"/>
      <c r="P259" s="179">
        <f t="shared" si="71"/>
        <v>0</v>
      </c>
      <c r="Q259" s="179">
        <v>9.4999999999999998E-3</v>
      </c>
      <c r="R259" s="179">
        <f t="shared" si="72"/>
        <v>2.8499999999999998E-2</v>
      </c>
      <c r="S259" s="179">
        <v>0</v>
      </c>
      <c r="T259" s="180">
        <f t="shared" si="7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1" t="s">
        <v>445</v>
      </c>
      <c r="AT259" s="181" t="s">
        <v>394</v>
      </c>
      <c r="AU259" s="181" t="s">
        <v>89</v>
      </c>
      <c r="AY259" s="18" t="s">
        <v>258</v>
      </c>
      <c r="BE259" s="182">
        <f t="shared" si="74"/>
        <v>0</v>
      </c>
      <c r="BF259" s="182">
        <f t="shared" si="75"/>
        <v>0</v>
      </c>
      <c r="BG259" s="182">
        <f t="shared" si="76"/>
        <v>0</v>
      </c>
      <c r="BH259" s="182">
        <f t="shared" si="77"/>
        <v>0</v>
      </c>
      <c r="BI259" s="182">
        <f t="shared" si="78"/>
        <v>0</v>
      </c>
      <c r="BJ259" s="18" t="s">
        <v>89</v>
      </c>
      <c r="BK259" s="183">
        <f t="shared" si="79"/>
        <v>0</v>
      </c>
      <c r="BL259" s="18" t="s">
        <v>351</v>
      </c>
      <c r="BM259" s="181" t="s">
        <v>1777</v>
      </c>
    </row>
    <row r="260" spans="1:65" s="2" customFormat="1" ht="24" customHeight="1">
      <c r="A260" s="33"/>
      <c r="B260" s="169"/>
      <c r="C260" s="170" t="s">
        <v>772</v>
      </c>
      <c r="D260" s="170" t="s">
        <v>260</v>
      </c>
      <c r="E260" s="171" t="s">
        <v>3263</v>
      </c>
      <c r="F260" s="172" t="s">
        <v>3264</v>
      </c>
      <c r="G260" s="173" t="s">
        <v>1648</v>
      </c>
      <c r="H260" s="174">
        <v>6</v>
      </c>
      <c r="I260" s="175"/>
      <c r="J260" s="174">
        <f t="shared" si="70"/>
        <v>0</v>
      </c>
      <c r="K260" s="176"/>
      <c r="L260" s="34"/>
      <c r="M260" s="177" t="s">
        <v>1</v>
      </c>
      <c r="N260" s="178" t="s">
        <v>40</v>
      </c>
      <c r="O260" s="59"/>
      <c r="P260" s="179">
        <f t="shared" si="71"/>
        <v>0</v>
      </c>
      <c r="Q260" s="179">
        <v>0</v>
      </c>
      <c r="R260" s="179">
        <f t="shared" si="72"/>
        <v>0</v>
      </c>
      <c r="S260" s="179">
        <v>0</v>
      </c>
      <c r="T260" s="180">
        <f t="shared" si="7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1" t="s">
        <v>351</v>
      </c>
      <c r="AT260" s="181" t="s">
        <v>260</v>
      </c>
      <c r="AU260" s="181" t="s">
        <v>89</v>
      </c>
      <c r="AY260" s="18" t="s">
        <v>258</v>
      </c>
      <c r="BE260" s="182">
        <f t="shared" si="74"/>
        <v>0</v>
      </c>
      <c r="BF260" s="182">
        <f t="shared" si="75"/>
        <v>0</v>
      </c>
      <c r="BG260" s="182">
        <f t="shared" si="76"/>
        <v>0</v>
      </c>
      <c r="BH260" s="182">
        <f t="shared" si="77"/>
        <v>0</v>
      </c>
      <c r="BI260" s="182">
        <f t="shared" si="78"/>
        <v>0</v>
      </c>
      <c r="BJ260" s="18" t="s">
        <v>89</v>
      </c>
      <c r="BK260" s="183">
        <f t="shared" si="79"/>
        <v>0</v>
      </c>
      <c r="BL260" s="18" t="s">
        <v>351</v>
      </c>
      <c r="BM260" s="181" t="s">
        <v>1791</v>
      </c>
    </row>
    <row r="261" spans="1:65" s="2" customFormat="1" ht="24" customHeight="1">
      <c r="A261" s="33"/>
      <c r="B261" s="169"/>
      <c r="C261" s="170" t="s">
        <v>550</v>
      </c>
      <c r="D261" s="170" t="s">
        <v>260</v>
      </c>
      <c r="E261" s="171" t="s">
        <v>3265</v>
      </c>
      <c r="F261" s="172" t="s">
        <v>3266</v>
      </c>
      <c r="G261" s="173" t="s">
        <v>1648</v>
      </c>
      <c r="H261" s="174">
        <v>6</v>
      </c>
      <c r="I261" s="175"/>
      <c r="J261" s="174">
        <f t="shared" si="70"/>
        <v>0</v>
      </c>
      <c r="K261" s="176"/>
      <c r="L261" s="34"/>
      <c r="M261" s="177" t="s">
        <v>1</v>
      </c>
      <c r="N261" s="178" t="s">
        <v>40</v>
      </c>
      <c r="O261" s="59"/>
      <c r="P261" s="179">
        <f t="shared" si="71"/>
        <v>0</v>
      </c>
      <c r="Q261" s="179">
        <v>5.6999999999999998E-4</v>
      </c>
      <c r="R261" s="179">
        <f t="shared" si="72"/>
        <v>3.4199999999999999E-3</v>
      </c>
      <c r="S261" s="179">
        <v>0</v>
      </c>
      <c r="T261" s="180">
        <f t="shared" si="7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1" t="s">
        <v>351</v>
      </c>
      <c r="AT261" s="181" t="s">
        <v>260</v>
      </c>
      <c r="AU261" s="181" t="s">
        <v>89</v>
      </c>
      <c r="AY261" s="18" t="s">
        <v>258</v>
      </c>
      <c r="BE261" s="182">
        <f t="shared" si="74"/>
        <v>0</v>
      </c>
      <c r="BF261" s="182">
        <f t="shared" si="75"/>
        <v>0</v>
      </c>
      <c r="BG261" s="182">
        <f t="shared" si="76"/>
        <v>0</v>
      </c>
      <c r="BH261" s="182">
        <f t="shared" si="77"/>
        <v>0</v>
      </c>
      <c r="BI261" s="182">
        <f t="shared" si="78"/>
        <v>0</v>
      </c>
      <c r="BJ261" s="18" t="s">
        <v>89</v>
      </c>
      <c r="BK261" s="183">
        <f t="shared" si="79"/>
        <v>0</v>
      </c>
      <c r="BL261" s="18" t="s">
        <v>351</v>
      </c>
      <c r="BM261" s="181" t="s">
        <v>1804</v>
      </c>
    </row>
    <row r="262" spans="1:65" s="2" customFormat="1" ht="24" customHeight="1">
      <c r="A262" s="33"/>
      <c r="B262" s="169"/>
      <c r="C262" s="208" t="s">
        <v>557</v>
      </c>
      <c r="D262" s="208" t="s">
        <v>394</v>
      </c>
      <c r="E262" s="209" t="s">
        <v>3267</v>
      </c>
      <c r="F262" s="210" t="s">
        <v>3268</v>
      </c>
      <c r="G262" s="211" t="s">
        <v>435</v>
      </c>
      <c r="H262" s="212">
        <v>6</v>
      </c>
      <c r="I262" s="213"/>
      <c r="J262" s="212">
        <f t="shared" si="70"/>
        <v>0</v>
      </c>
      <c r="K262" s="214"/>
      <c r="L262" s="215"/>
      <c r="M262" s="216" t="s">
        <v>1</v>
      </c>
      <c r="N262" s="217" t="s">
        <v>40</v>
      </c>
      <c r="O262" s="59"/>
      <c r="P262" s="179">
        <f t="shared" si="71"/>
        <v>0</v>
      </c>
      <c r="Q262" s="179">
        <v>1.2999999999999999E-2</v>
      </c>
      <c r="R262" s="179">
        <f t="shared" si="72"/>
        <v>7.8E-2</v>
      </c>
      <c r="S262" s="179">
        <v>0</v>
      </c>
      <c r="T262" s="180">
        <f t="shared" si="7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1" t="s">
        <v>445</v>
      </c>
      <c r="AT262" s="181" t="s">
        <v>394</v>
      </c>
      <c r="AU262" s="181" t="s">
        <v>89</v>
      </c>
      <c r="AY262" s="18" t="s">
        <v>258</v>
      </c>
      <c r="BE262" s="182">
        <f t="shared" si="74"/>
        <v>0</v>
      </c>
      <c r="BF262" s="182">
        <f t="shared" si="75"/>
        <v>0</v>
      </c>
      <c r="BG262" s="182">
        <f t="shared" si="76"/>
        <v>0</v>
      </c>
      <c r="BH262" s="182">
        <f t="shared" si="77"/>
        <v>0</v>
      </c>
      <c r="BI262" s="182">
        <f t="shared" si="78"/>
        <v>0</v>
      </c>
      <c r="BJ262" s="18" t="s">
        <v>89</v>
      </c>
      <c r="BK262" s="183">
        <f t="shared" si="79"/>
        <v>0</v>
      </c>
      <c r="BL262" s="18" t="s">
        <v>351</v>
      </c>
      <c r="BM262" s="181" t="s">
        <v>1815</v>
      </c>
    </row>
    <row r="263" spans="1:65" s="2" customFormat="1" ht="24" customHeight="1">
      <c r="A263" s="33"/>
      <c r="B263" s="169"/>
      <c r="C263" s="170" t="s">
        <v>573</v>
      </c>
      <c r="D263" s="170" t="s">
        <v>260</v>
      </c>
      <c r="E263" s="171" t="s">
        <v>3269</v>
      </c>
      <c r="F263" s="172" t="s">
        <v>3270</v>
      </c>
      <c r="G263" s="173" t="s">
        <v>1648</v>
      </c>
      <c r="H263" s="174">
        <v>13</v>
      </c>
      <c r="I263" s="175"/>
      <c r="J263" s="174">
        <f t="shared" si="70"/>
        <v>0</v>
      </c>
      <c r="K263" s="176"/>
      <c r="L263" s="34"/>
      <c r="M263" s="177" t="s">
        <v>1</v>
      </c>
      <c r="N263" s="178" t="s">
        <v>40</v>
      </c>
      <c r="O263" s="59"/>
      <c r="P263" s="179">
        <f t="shared" si="71"/>
        <v>0</v>
      </c>
      <c r="Q263" s="179">
        <v>4.0000000000000003E-5</v>
      </c>
      <c r="R263" s="179">
        <f t="shared" si="72"/>
        <v>5.2000000000000006E-4</v>
      </c>
      <c r="S263" s="179">
        <v>0</v>
      </c>
      <c r="T263" s="180">
        <f t="shared" si="7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1" t="s">
        <v>351</v>
      </c>
      <c r="AT263" s="181" t="s">
        <v>260</v>
      </c>
      <c r="AU263" s="181" t="s">
        <v>89</v>
      </c>
      <c r="AY263" s="18" t="s">
        <v>258</v>
      </c>
      <c r="BE263" s="182">
        <f t="shared" si="74"/>
        <v>0</v>
      </c>
      <c r="BF263" s="182">
        <f t="shared" si="75"/>
        <v>0</v>
      </c>
      <c r="BG263" s="182">
        <f t="shared" si="76"/>
        <v>0</v>
      </c>
      <c r="BH263" s="182">
        <f t="shared" si="77"/>
        <v>0</v>
      </c>
      <c r="BI263" s="182">
        <f t="shared" si="78"/>
        <v>0</v>
      </c>
      <c r="BJ263" s="18" t="s">
        <v>89</v>
      </c>
      <c r="BK263" s="183">
        <f t="shared" si="79"/>
        <v>0</v>
      </c>
      <c r="BL263" s="18" t="s">
        <v>351</v>
      </c>
      <c r="BM263" s="181" t="s">
        <v>1832</v>
      </c>
    </row>
    <row r="264" spans="1:65" s="2" customFormat="1" ht="24" customHeight="1">
      <c r="A264" s="33"/>
      <c r="B264" s="169"/>
      <c r="C264" s="208" t="s">
        <v>581</v>
      </c>
      <c r="D264" s="208" t="s">
        <v>394</v>
      </c>
      <c r="E264" s="209" t="s">
        <v>3271</v>
      </c>
      <c r="F264" s="210" t="s">
        <v>3272</v>
      </c>
      <c r="G264" s="211" t="s">
        <v>435</v>
      </c>
      <c r="H264" s="212">
        <v>7</v>
      </c>
      <c r="I264" s="213"/>
      <c r="J264" s="212">
        <f t="shared" si="70"/>
        <v>0</v>
      </c>
      <c r="K264" s="214"/>
      <c r="L264" s="215"/>
      <c r="M264" s="216" t="s">
        <v>1</v>
      </c>
      <c r="N264" s="217" t="s">
        <v>40</v>
      </c>
      <c r="O264" s="59"/>
      <c r="P264" s="179">
        <f t="shared" si="71"/>
        <v>0</v>
      </c>
      <c r="Q264" s="179">
        <v>3.2000000000000003E-4</v>
      </c>
      <c r="R264" s="179">
        <f t="shared" si="72"/>
        <v>2.2400000000000002E-3</v>
      </c>
      <c r="S264" s="179">
        <v>0</v>
      </c>
      <c r="T264" s="180">
        <f t="shared" si="7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1" t="s">
        <v>445</v>
      </c>
      <c r="AT264" s="181" t="s">
        <v>394</v>
      </c>
      <c r="AU264" s="181" t="s">
        <v>89</v>
      </c>
      <c r="AY264" s="18" t="s">
        <v>258</v>
      </c>
      <c r="BE264" s="182">
        <f t="shared" si="74"/>
        <v>0</v>
      </c>
      <c r="BF264" s="182">
        <f t="shared" si="75"/>
        <v>0</v>
      </c>
      <c r="BG264" s="182">
        <f t="shared" si="76"/>
        <v>0</v>
      </c>
      <c r="BH264" s="182">
        <f t="shared" si="77"/>
        <v>0</v>
      </c>
      <c r="BI264" s="182">
        <f t="shared" si="78"/>
        <v>0</v>
      </c>
      <c r="BJ264" s="18" t="s">
        <v>89</v>
      </c>
      <c r="BK264" s="183">
        <f t="shared" si="79"/>
        <v>0</v>
      </c>
      <c r="BL264" s="18" t="s">
        <v>351</v>
      </c>
      <c r="BM264" s="181" t="s">
        <v>1843</v>
      </c>
    </row>
    <row r="265" spans="1:65" s="2" customFormat="1" ht="24" customHeight="1">
      <c r="A265" s="33"/>
      <c r="B265" s="169"/>
      <c r="C265" s="208" t="s">
        <v>590</v>
      </c>
      <c r="D265" s="208" t="s">
        <v>394</v>
      </c>
      <c r="E265" s="209" t="s">
        <v>3273</v>
      </c>
      <c r="F265" s="210" t="s">
        <v>3274</v>
      </c>
      <c r="G265" s="211" t="s">
        <v>435</v>
      </c>
      <c r="H265" s="212">
        <v>6</v>
      </c>
      <c r="I265" s="213"/>
      <c r="J265" s="212">
        <f t="shared" si="70"/>
        <v>0</v>
      </c>
      <c r="K265" s="214"/>
      <c r="L265" s="215"/>
      <c r="M265" s="216" t="s">
        <v>1</v>
      </c>
      <c r="N265" s="217" t="s">
        <v>40</v>
      </c>
      <c r="O265" s="59"/>
      <c r="P265" s="179">
        <f t="shared" si="71"/>
        <v>0</v>
      </c>
      <c r="Q265" s="179">
        <v>4.4999999999999999E-4</v>
      </c>
      <c r="R265" s="179">
        <f t="shared" si="72"/>
        <v>2.7000000000000001E-3</v>
      </c>
      <c r="S265" s="179">
        <v>0</v>
      </c>
      <c r="T265" s="180">
        <f t="shared" si="7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1" t="s">
        <v>445</v>
      </c>
      <c r="AT265" s="181" t="s">
        <v>394</v>
      </c>
      <c r="AU265" s="181" t="s">
        <v>89</v>
      </c>
      <c r="AY265" s="18" t="s">
        <v>258</v>
      </c>
      <c r="BE265" s="182">
        <f t="shared" si="74"/>
        <v>0</v>
      </c>
      <c r="BF265" s="182">
        <f t="shared" si="75"/>
        <v>0</v>
      </c>
      <c r="BG265" s="182">
        <f t="shared" si="76"/>
        <v>0</v>
      </c>
      <c r="BH265" s="182">
        <f t="shared" si="77"/>
        <v>0</v>
      </c>
      <c r="BI265" s="182">
        <f t="shared" si="78"/>
        <v>0</v>
      </c>
      <c r="BJ265" s="18" t="s">
        <v>89</v>
      </c>
      <c r="BK265" s="183">
        <f t="shared" si="79"/>
        <v>0</v>
      </c>
      <c r="BL265" s="18" t="s">
        <v>351</v>
      </c>
      <c r="BM265" s="181" t="s">
        <v>1873</v>
      </c>
    </row>
    <row r="266" spans="1:65" s="2" customFormat="1" ht="16.5" customHeight="1">
      <c r="A266" s="33"/>
      <c r="B266" s="169"/>
      <c r="C266" s="170" t="s">
        <v>563</v>
      </c>
      <c r="D266" s="170" t="s">
        <v>260</v>
      </c>
      <c r="E266" s="171" t="s">
        <v>3275</v>
      </c>
      <c r="F266" s="172" t="s">
        <v>3276</v>
      </c>
      <c r="G266" s="173" t="s">
        <v>1648</v>
      </c>
      <c r="H266" s="174">
        <v>2</v>
      </c>
      <c r="I266" s="175"/>
      <c r="J266" s="174">
        <f t="shared" si="70"/>
        <v>0</v>
      </c>
      <c r="K266" s="176"/>
      <c r="L266" s="34"/>
      <c r="M266" s="177" t="s">
        <v>1</v>
      </c>
      <c r="N266" s="178" t="s">
        <v>40</v>
      </c>
      <c r="O266" s="59"/>
      <c r="P266" s="179">
        <f t="shared" si="71"/>
        <v>0</v>
      </c>
      <c r="Q266" s="179">
        <v>2.4000000000000001E-4</v>
      </c>
      <c r="R266" s="179">
        <f t="shared" si="72"/>
        <v>4.8000000000000001E-4</v>
      </c>
      <c r="S266" s="179">
        <v>0</v>
      </c>
      <c r="T266" s="180">
        <f t="shared" si="7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1" t="s">
        <v>351</v>
      </c>
      <c r="AT266" s="181" t="s">
        <v>260</v>
      </c>
      <c r="AU266" s="181" t="s">
        <v>89</v>
      </c>
      <c r="AY266" s="18" t="s">
        <v>258</v>
      </c>
      <c r="BE266" s="182">
        <f t="shared" si="74"/>
        <v>0</v>
      </c>
      <c r="BF266" s="182">
        <f t="shared" si="75"/>
        <v>0</v>
      </c>
      <c r="BG266" s="182">
        <f t="shared" si="76"/>
        <v>0</v>
      </c>
      <c r="BH266" s="182">
        <f t="shared" si="77"/>
        <v>0</v>
      </c>
      <c r="BI266" s="182">
        <f t="shared" si="78"/>
        <v>0</v>
      </c>
      <c r="BJ266" s="18" t="s">
        <v>89</v>
      </c>
      <c r="BK266" s="183">
        <f t="shared" si="79"/>
        <v>0</v>
      </c>
      <c r="BL266" s="18" t="s">
        <v>351</v>
      </c>
      <c r="BM266" s="181" t="s">
        <v>1882</v>
      </c>
    </row>
    <row r="267" spans="1:65" s="2" customFormat="1" ht="24" customHeight="1">
      <c r="A267" s="33"/>
      <c r="B267" s="169"/>
      <c r="C267" s="208" t="s">
        <v>567</v>
      </c>
      <c r="D267" s="208" t="s">
        <v>394</v>
      </c>
      <c r="E267" s="209" t="s">
        <v>3277</v>
      </c>
      <c r="F267" s="210" t="s">
        <v>3278</v>
      </c>
      <c r="G267" s="211" t="s">
        <v>435</v>
      </c>
      <c r="H267" s="212">
        <v>2</v>
      </c>
      <c r="I267" s="213"/>
      <c r="J267" s="212">
        <f t="shared" si="70"/>
        <v>0</v>
      </c>
      <c r="K267" s="214"/>
      <c r="L267" s="215"/>
      <c r="M267" s="216" t="s">
        <v>1</v>
      </c>
      <c r="N267" s="217" t="s">
        <v>40</v>
      </c>
      <c r="O267" s="59"/>
      <c r="P267" s="179">
        <f t="shared" si="71"/>
        <v>0</v>
      </c>
      <c r="Q267" s="179">
        <v>1.2999999999999999E-3</v>
      </c>
      <c r="R267" s="179">
        <f t="shared" si="72"/>
        <v>2.5999999999999999E-3</v>
      </c>
      <c r="S267" s="179">
        <v>0</v>
      </c>
      <c r="T267" s="180">
        <f t="shared" si="7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1" t="s">
        <v>445</v>
      </c>
      <c r="AT267" s="181" t="s">
        <v>394</v>
      </c>
      <c r="AU267" s="181" t="s">
        <v>89</v>
      </c>
      <c r="AY267" s="18" t="s">
        <v>258</v>
      </c>
      <c r="BE267" s="182">
        <f t="shared" si="74"/>
        <v>0</v>
      </c>
      <c r="BF267" s="182">
        <f t="shared" si="75"/>
        <v>0</v>
      </c>
      <c r="BG267" s="182">
        <f t="shared" si="76"/>
        <v>0</v>
      </c>
      <c r="BH267" s="182">
        <f t="shared" si="77"/>
        <v>0</v>
      </c>
      <c r="BI267" s="182">
        <f t="shared" si="78"/>
        <v>0</v>
      </c>
      <c r="BJ267" s="18" t="s">
        <v>89</v>
      </c>
      <c r="BK267" s="183">
        <f t="shared" si="79"/>
        <v>0</v>
      </c>
      <c r="BL267" s="18" t="s">
        <v>351</v>
      </c>
      <c r="BM267" s="181" t="s">
        <v>1895</v>
      </c>
    </row>
    <row r="268" spans="1:65" s="2" customFormat="1" ht="24" customHeight="1">
      <c r="A268" s="33"/>
      <c r="B268" s="169"/>
      <c r="C268" s="170" t="s">
        <v>599</v>
      </c>
      <c r="D268" s="170" t="s">
        <v>260</v>
      </c>
      <c r="E268" s="171" t="s">
        <v>3279</v>
      </c>
      <c r="F268" s="172" t="s">
        <v>3280</v>
      </c>
      <c r="G268" s="173" t="s">
        <v>1648</v>
      </c>
      <c r="H268" s="174">
        <v>1</v>
      </c>
      <c r="I268" s="175"/>
      <c r="J268" s="174">
        <f t="shared" si="70"/>
        <v>0</v>
      </c>
      <c r="K268" s="176"/>
      <c r="L268" s="34"/>
      <c r="M268" s="177" t="s">
        <v>1</v>
      </c>
      <c r="N268" s="178" t="s">
        <v>40</v>
      </c>
      <c r="O268" s="59"/>
      <c r="P268" s="179">
        <f t="shared" si="71"/>
        <v>0</v>
      </c>
      <c r="Q268" s="179">
        <v>2.5000000000000001E-4</v>
      </c>
      <c r="R268" s="179">
        <f t="shared" si="72"/>
        <v>2.5000000000000001E-4</v>
      </c>
      <c r="S268" s="179">
        <v>0</v>
      </c>
      <c r="T268" s="180">
        <f t="shared" si="7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1" t="s">
        <v>351</v>
      </c>
      <c r="AT268" s="181" t="s">
        <v>260</v>
      </c>
      <c r="AU268" s="181" t="s">
        <v>89</v>
      </c>
      <c r="AY268" s="18" t="s">
        <v>258</v>
      </c>
      <c r="BE268" s="182">
        <f t="shared" si="74"/>
        <v>0</v>
      </c>
      <c r="BF268" s="182">
        <f t="shared" si="75"/>
        <v>0</v>
      </c>
      <c r="BG268" s="182">
        <f t="shared" si="76"/>
        <v>0</v>
      </c>
      <c r="BH268" s="182">
        <f t="shared" si="77"/>
        <v>0</v>
      </c>
      <c r="BI268" s="182">
        <f t="shared" si="78"/>
        <v>0</v>
      </c>
      <c r="BJ268" s="18" t="s">
        <v>89</v>
      </c>
      <c r="BK268" s="183">
        <f t="shared" si="79"/>
        <v>0</v>
      </c>
      <c r="BL268" s="18" t="s">
        <v>351</v>
      </c>
      <c r="BM268" s="181" t="s">
        <v>1905</v>
      </c>
    </row>
    <row r="269" spans="1:65" s="2" customFormat="1" ht="24" customHeight="1">
      <c r="A269" s="33"/>
      <c r="B269" s="169"/>
      <c r="C269" s="208" t="s">
        <v>603</v>
      </c>
      <c r="D269" s="208" t="s">
        <v>394</v>
      </c>
      <c r="E269" s="209" t="s">
        <v>3281</v>
      </c>
      <c r="F269" s="210" t="s">
        <v>3282</v>
      </c>
      <c r="G269" s="211" t="s">
        <v>435</v>
      </c>
      <c r="H269" s="212">
        <v>1</v>
      </c>
      <c r="I269" s="213"/>
      <c r="J269" s="212">
        <f t="shared" si="70"/>
        <v>0</v>
      </c>
      <c r="K269" s="214"/>
      <c r="L269" s="215"/>
      <c r="M269" s="216" t="s">
        <v>1</v>
      </c>
      <c r="N269" s="217" t="s">
        <v>40</v>
      </c>
      <c r="O269" s="59"/>
      <c r="P269" s="179">
        <f t="shared" si="71"/>
        <v>0</v>
      </c>
      <c r="Q269" s="179">
        <v>0.01</v>
      </c>
      <c r="R269" s="179">
        <f t="shared" si="72"/>
        <v>0.01</v>
      </c>
      <c r="S269" s="179">
        <v>0</v>
      </c>
      <c r="T269" s="180">
        <f t="shared" si="7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1" t="s">
        <v>445</v>
      </c>
      <c r="AT269" s="181" t="s">
        <v>394</v>
      </c>
      <c r="AU269" s="181" t="s">
        <v>89</v>
      </c>
      <c r="AY269" s="18" t="s">
        <v>258</v>
      </c>
      <c r="BE269" s="182">
        <f t="shared" si="74"/>
        <v>0</v>
      </c>
      <c r="BF269" s="182">
        <f t="shared" si="75"/>
        <v>0</v>
      </c>
      <c r="BG269" s="182">
        <f t="shared" si="76"/>
        <v>0</v>
      </c>
      <c r="BH269" s="182">
        <f t="shared" si="77"/>
        <v>0</v>
      </c>
      <c r="BI269" s="182">
        <f t="shared" si="78"/>
        <v>0</v>
      </c>
      <c r="BJ269" s="18" t="s">
        <v>89</v>
      </c>
      <c r="BK269" s="183">
        <f t="shared" si="79"/>
        <v>0</v>
      </c>
      <c r="BL269" s="18" t="s">
        <v>351</v>
      </c>
      <c r="BM269" s="181" t="s">
        <v>1915</v>
      </c>
    </row>
    <row r="270" spans="1:65" s="2" customFormat="1" ht="24" customHeight="1">
      <c r="A270" s="33"/>
      <c r="B270" s="169"/>
      <c r="C270" s="170" t="s">
        <v>607</v>
      </c>
      <c r="D270" s="170" t="s">
        <v>260</v>
      </c>
      <c r="E270" s="171" t="s">
        <v>3283</v>
      </c>
      <c r="F270" s="172" t="s">
        <v>3284</v>
      </c>
      <c r="G270" s="173" t="s">
        <v>1648</v>
      </c>
      <c r="H270" s="174">
        <v>4</v>
      </c>
      <c r="I270" s="175"/>
      <c r="J270" s="174">
        <f t="shared" si="70"/>
        <v>0</v>
      </c>
      <c r="K270" s="176"/>
      <c r="L270" s="34"/>
      <c r="M270" s="177" t="s">
        <v>1</v>
      </c>
      <c r="N270" s="178" t="s">
        <v>40</v>
      </c>
      <c r="O270" s="59"/>
      <c r="P270" s="179">
        <f t="shared" si="71"/>
        <v>0</v>
      </c>
      <c r="Q270" s="179">
        <v>3.6999999999999999E-4</v>
      </c>
      <c r="R270" s="179">
        <f t="shared" si="72"/>
        <v>1.48E-3</v>
      </c>
      <c r="S270" s="179">
        <v>0</v>
      </c>
      <c r="T270" s="180">
        <f t="shared" si="7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1" t="s">
        <v>351</v>
      </c>
      <c r="AT270" s="181" t="s">
        <v>260</v>
      </c>
      <c r="AU270" s="181" t="s">
        <v>89</v>
      </c>
      <c r="AY270" s="18" t="s">
        <v>258</v>
      </c>
      <c r="BE270" s="182">
        <f t="shared" si="74"/>
        <v>0</v>
      </c>
      <c r="BF270" s="182">
        <f t="shared" si="75"/>
        <v>0</v>
      </c>
      <c r="BG270" s="182">
        <f t="shared" si="76"/>
        <v>0</v>
      </c>
      <c r="BH270" s="182">
        <f t="shared" si="77"/>
        <v>0</v>
      </c>
      <c r="BI270" s="182">
        <f t="shared" si="78"/>
        <v>0</v>
      </c>
      <c r="BJ270" s="18" t="s">
        <v>89</v>
      </c>
      <c r="BK270" s="183">
        <f t="shared" si="79"/>
        <v>0</v>
      </c>
      <c r="BL270" s="18" t="s">
        <v>351</v>
      </c>
      <c r="BM270" s="181" t="s">
        <v>1923</v>
      </c>
    </row>
    <row r="271" spans="1:65" s="2" customFormat="1" ht="24" customHeight="1">
      <c r="A271" s="33"/>
      <c r="B271" s="169"/>
      <c r="C271" s="208" t="s">
        <v>615</v>
      </c>
      <c r="D271" s="208" t="s">
        <v>394</v>
      </c>
      <c r="E271" s="209" t="s">
        <v>3285</v>
      </c>
      <c r="F271" s="210" t="s">
        <v>3286</v>
      </c>
      <c r="G271" s="211" t="s">
        <v>435</v>
      </c>
      <c r="H271" s="212">
        <v>4</v>
      </c>
      <c r="I271" s="213"/>
      <c r="J271" s="212">
        <f t="shared" si="70"/>
        <v>0</v>
      </c>
      <c r="K271" s="214"/>
      <c r="L271" s="215"/>
      <c r="M271" s="216" t="s">
        <v>1</v>
      </c>
      <c r="N271" s="217" t="s">
        <v>40</v>
      </c>
      <c r="O271" s="59"/>
      <c r="P271" s="179">
        <f t="shared" si="71"/>
        <v>0</v>
      </c>
      <c r="Q271" s="179">
        <v>1.6400000000000001E-2</v>
      </c>
      <c r="R271" s="179">
        <f t="shared" si="72"/>
        <v>6.5600000000000006E-2</v>
      </c>
      <c r="S271" s="179">
        <v>0</v>
      </c>
      <c r="T271" s="180">
        <f t="shared" si="7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1" t="s">
        <v>445</v>
      </c>
      <c r="AT271" s="181" t="s">
        <v>394</v>
      </c>
      <c r="AU271" s="181" t="s">
        <v>89</v>
      </c>
      <c r="AY271" s="18" t="s">
        <v>258</v>
      </c>
      <c r="BE271" s="182">
        <f t="shared" si="74"/>
        <v>0</v>
      </c>
      <c r="BF271" s="182">
        <f t="shared" si="75"/>
        <v>0</v>
      </c>
      <c r="BG271" s="182">
        <f t="shared" si="76"/>
        <v>0</v>
      </c>
      <c r="BH271" s="182">
        <f t="shared" si="77"/>
        <v>0</v>
      </c>
      <c r="BI271" s="182">
        <f t="shared" si="78"/>
        <v>0</v>
      </c>
      <c r="BJ271" s="18" t="s">
        <v>89</v>
      </c>
      <c r="BK271" s="183">
        <f t="shared" si="79"/>
        <v>0</v>
      </c>
      <c r="BL271" s="18" t="s">
        <v>351</v>
      </c>
      <c r="BM271" s="181" t="s">
        <v>1932</v>
      </c>
    </row>
    <row r="272" spans="1:65" s="2" customFormat="1" ht="24" customHeight="1">
      <c r="A272" s="33"/>
      <c r="B272" s="169"/>
      <c r="C272" s="208" t="s">
        <v>621</v>
      </c>
      <c r="D272" s="208" t="s">
        <v>394</v>
      </c>
      <c r="E272" s="209" t="s">
        <v>3287</v>
      </c>
      <c r="F272" s="210" t="s">
        <v>3288</v>
      </c>
      <c r="G272" s="211" t="s">
        <v>435</v>
      </c>
      <c r="H272" s="212">
        <v>4</v>
      </c>
      <c r="I272" s="213"/>
      <c r="J272" s="212">
        <f t="shared" si="70"/>
        <v>0</v>
      </c>
      <c r="K272" s="214"/>
      <c r="L272" s="215"/>
      <c r="M272" s="216" t="s">
        <v>1</v>
      </c>
      <c r="N272" s="217" t="s">
        <v>40</v>
      </c>
      <c r="O272" s="59"/>
      <c r="P272" s="179">
        <f t="shared" si="71"/>
        <v>0</v>
      </c>
      <c r="Q272" s="179">
        <v>6.2E-4</v>
      </c>
      <c r="R272" s="179">
        <f t="shared" si="72"/>
        <v>2.48E-3</v>
      </c>
      <c r="S272" s="179">
        <v>0</v>
      </c>
      <c r="T272" s="180">
        <f t="shared" si="7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1" t="s">
        <v>445</v>
      </c>
      <c r="AT272" s="181" t="s">
        <v>394</v>
      </c>
      <c r="AU272" s="181" t="s">
        <v>89</v>
      </c>
      <c r="AY272" s="18" t="s">
        <v>258</v>
      </c>
      <c r="BE272" s="182">
        <f t="shared" si="74"/>
        <v>0</v>
      </c>
      <c r="BF272" s="182">
        <f t="shared" si="75"/>
        <v>0</v>
      </c>
      <c r="BG272" s="182">
        <f t="shared" si="76"/>
        <v>0</v>
      </c>
      <c r="BH272" s="182">
        <f t="shared" si="77"/>
        <v>0</v>
      </c>
      <c r="BI272" s="182">
        <f t="shared" si="78"/>
        <v>0</v>
      </c>
      <c r="BJ272" s="18" t="s">
        <v>89</v>
      </c>
      <c r="BK272" s="183">
        <f t="shared" si="79"/>
        <v>0</v>
      </c>
      <c r="BL272" s="18" t="s">
        <v>351</v>
      </c>
      <c r="BM272" s="181" t="s">
        <v>1942</v>
      </c>
    </row>
    <row r="273" spans="1:65" s="2" customFormat="1" ht="16.5" customHeight="1">
      <c r="A273" s="33"/>
      <c r="B273" s="169"/>
      <c r="C273" s="208" t="s">
        <v>627</v>
      </c>
      <c r="D273" s="208" t="s">
        <v>394</v>
      </c>
      <c r="E273" s="209" t="s">
        <v>3289</v>
      </c>
      <c r="F273" s="210" t="s">
        <v>3290</v>
      </c>
      <c r="G273" s="211" t="s">
        <v>435</v>
      </c>
      <c r="H273" s="212">
        <v>4</v>
      </c>
      <c r="I273" s="213"/>
      <c r="J273" s="212">
        <f t="shared" si="70"/>
        <v>0</v>
      </c>
      <c r="K273" s="214"/>
      <c r="L273" s="215"/>
      <c r="M273" s="216" t="s">
        <v>1</v>
      </c>
      <c r="N273" s="217" t="s">
        <v>40</v>
      </c>
      <c r="O273" s="59"/>
      <c r="P273" s="179">
        <f t="shared" si="71"/>
        <v>0</v>
      </c>
      <c r="Q273" s="179">
        <v>4.0000000000000002E-4</v>
      </c>
      <c r="R273" s="179">
        <f t="shared" si="72"/>
        <v>1.6000000000000001E-3</v>
      </c>
      <c r="S273" s="179">
        <v>0</v>
      </c>
      <c r="T273" s="180">
        <f t="shared" si="7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1" t="s">
        <v>445</v>
      </c>
      <c r="AT273" s="181" t="s">
        <v>394</v>
      </c>
      <c r="AU273" s="181" t="s">
        <v>89</v>
      </c>
      <c r="AY273" s="18" t="s">
        <v>258</v>
      </c>
      <c r="BE273" s="182">
        <f t="shared" si="74"/>
        <v>0</v>
      </c>
      <c r="BF273" s="182">
        <f t="shared" si="75"/>
        <v>0</v>
      </c>
      <c r="BG273" s="182">
        <f t="shared" si="76"/>
        <v>0</v>
      </c>
      <c r="BH273" s="182">
        <f t="shared" si="77"/>
        <v>0</v>
      </c>
      <c r="BI273" s="182">
        <f t="shared" si="78"/>
        <v>0</v>
      </c>
      <c r="BJ273" s="18" t="s">
        <v>89</v>
      </c>
      <c r="BK273" s="183">
        <f t="shared" si="79"/>
        <v>0</v>
      </c>
      <c r="BL273" s="18" t="s">
        <v>351</v>
      </c>
      <c r="BM273" s="181" t="s">
        <v>1951</v>
      </c>
    </row>
    <row r="274" spans="1:65" s="2" customFormat="1" ht="24" customHeight="1">
      <c r="A274" s="33"/>
      <c r="B274" s="169"/>
      <c r="C274" s="170" t="s">
        <v>894</v>
      </c>
      <c r="D274" s="170" t="s">
        <v>260</v>
      </c>
      <c r="E274" s="171" t="s">
        <v>3291</v>
      </c>
      <c r="F274" s="172" t="s">
        <v>3292</v>
      </c>
      <c r="G274" s="173" t="s">
        <v>323</v>
      </c>
      <c r="H274" s="174">
        <v>0.14599999999999999</v>
      </c>
      <c r="I274" s="175"/>
      <c r="J274" s="174">
        <f t="shared" si="70"/>
        <v>0</v>
      </c>
      <c r="K274" s="176"/>
      <c r="L274" s="34"/>
      <c r="M274" s="177" t="s">
        <v>1</v>
      </c>
      <c r="N274" s="178" t="s">
        <v>40</v>
      </c>
      <c r="O274" s="59"/>
      <c r="P274" s="179">
        <f t="shared" si="71"/>
        <v>0</v>
      </c>
      <c r="Q274" s="179">
        <v>0</v>
      </c>
      <c r="R274" s="179">
        <f t="shared" si="72"/>
        <v>0</v>
      </c>
      <c r="S274" s="179">
        <v>0</v>
      </c>
      <c r="T274" s="180">
        <f t="shared" si="7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1" t="s">
        <v>351</v>
      </c>
      <c r="AT274" s="181" t="s">
        <v>260</v>
      </c>
      <c r="AU274" s="181" t="s">
        <v>89</v>
      </c>
      <c r="AY274" s="18" t="s">
        <v>258</v>
      </c>
      <c r="BE274" s="182">
        <f t="shared" si="74"/>
        <v>0</v>
      </c>
      <c r="BF274" s="182">
        <f t="shared" si="75"/>
        <v>0</v>
      </c>
      <c r="BG274" s="182">
        <f t="shared" si="76"/>
        <v>0</v>
      </c>
      <c r="BH274" s="182">
        <f t="shared" si="77"/>
        <v>0</v>
      </c>
      <c r="BI274" s="182">
        <f t="shared" si="78"/>
        <v>0</v>
      </c>
      <c r="BJ274" s="18" t="s">
        <v>89</v>
      </c>
      <c r="BK274" s="183">
        <f t="shared" si="79"/>
        <v>0</v>
      </c>
      <c r="BL274" s="18" t="s">
        <v>351</v>
      </c>
      <c r="BM274" s="181" t="s">
        <v>1960</v>
      </c>
    </row>
    <row r="275" spans="1:65" s="2" customFormat="1" ht="24" customHeight="1">
      <c r="A275" s="33"/>
      <c r="B275" s="169"/>
      <c r="C275" s="170" t="s">
        <v>594</v>
      </c>
      <c r="D275" s="170" t="s">
        <v>260</v>
      </c>
      <c r="E275" s="171" t="s">
        <v>3293</v>
      </c>
      <c r="F275" s="172" t="s">
        <v>3294</v>
      </c>
      <c r="G275" s="173" t="s">
        <v>1648</v>
      </c>
      <c r="H275" s="174">
        <v>6</v>
      </c>
      <c r="I275" s="175"/>
      <c r="J275" s="174">
        <f t="shared" si="70"/>
        <v>0</v>
      </c>
      <c r="K275" s="176"/>
      <c r="L275" s="34"/>
      <c r="M275" s="177" t="s">
        <v>1</v>
      </c>
      <c r="N275" s="178" t="s">
        <v>40</v>
      </c>
      <c r="O275" s="59"/>
      <c r="P275" s="179">
        <f t="shared" si="71"/>
        <v>0</v>
      </c>
      <c r="Q275" s="179">
        <v>1.0869999999999999E-2</v>
      </c>
      <c r="R275" s="179">
        <f t="shared" si="72"/>
        <v>6.522E-2</v>
      </c>
      <c r="S275" s="179">
        <v>0</v>
      </c>
      <c r="T275" s="180">
        <f t="shared" si="7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1" t="s">
        <v>351</v>
      </c>
      <c r="AT275" s="181" t="s">
        <v>260</v>
      </c>
      <c r="AU275" s="181" t="s">
        <v>89</v>
      </c>
      <c r="AY275" s="18" t="s">
        <v>258</v>
      </c>
      <c r="BE275" s="182">
        <f t="shared" si="74"/>
        <v>0</v>
      </c>
      <c r="BF275" s="182">
        <f t="shared" si="75"/>
        <v>0</v>
      </c>
      <c r="BG275" s="182">
        <f t="shared" si="76"/>
        <v>0</v>
      </c>
      <c r="BH275" s="182">
        <f t="shared" si="77"/>
        <v>0</v>
      </c>
      <c r="BI275" s="182">
        <f t="shared" si="78"/>
        <v>0</v>
      </c>
      <c r="BJ275" s="18" t="s">
        <v>89</v>
      </c>
      <c r="BK275" s="183">
        <f t="shared" si="79"/>
        <v>0</v>
      </c>
      <c r="BL275" s="18" t="s">
        <v>351</v>
      </c>
      <c r="BM275" s="181" t="s">
        <v>1970</v>
      </c>
    </row>
    <row r="276" spans="1:65" s="2" customFormat="1" ht="16.5" customHeight="1">
      <c r="A276" s="33"/>
      <c r="B276" s="169"/>
      <c r="C276" s="170" t="s">
        <v>660</v>
      </c>
      <c r="D276" s="170" t="s">
        <v>260</v>
      </c>
      <c r="E276" s="171" t="s">
        <v>3295</v>
      </c>
      <c r="F276" s="172" t="s">
        <v>3296</v>
      </c>
      <c r="G276" s="173" t="s">
        <v>1648</v>
      </c>
      <c r="H276" s="174">
        <v>2</v>
      </c>
      <c r="I276" s="175"/>
      <c r="J276" s="174">
        <f t="shared" si="70"/>
        <v>0</v>
      </c>
      <c r="K276" s="176"/>
      <c r="L276" s="34"/>
      <c r="M276" s="177" t="s">
        <v>1</v>
      </c>
      <c r="N276" s="178" t="s">
        <v>40</v>
      </c>
      <c r="O276" s="59"/>
      <c r="P276" s="179">
        <f t="shared" si="71"/>
        <v>0</v>
      </c>
      <c r="Q276" s="179">
        <v>2.7999999999999998E-4</v>
      </c>
      <c r="R276" s="179">
        <f t="shared" si="72"/>
        <v>5.5999999999999995E-4</v>
      </c>
      <c r="S276" s="179">
        <v>0</v>
      </c>
      <c r="T276" s="180">
        <f t="shared" si="7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1" t="s">
        <v>351</v>
      </c>
      <c r="AT276" s="181" t="s">
        <v>260</v>
      </c>
      <c r="AU276" s="181" t="s">
        <v>89</v>
      </c>
      <c r="AY276" s="18" t="s">
        <v>258</v>
      </c>
      <c r="BE276" s="182">
        <f t="shared" si="74"/>
        <v>0</v>
      </c>
      <c r="BF276" s="182">
        <f t="shared" si="75"/>
        <v>0</v>
      </c>
      <c r="BG276" s="182">
        <f t="shared" si="76"/>
        <v>0</v>
      </c>
      <c r="BH276" s="182">
        <f t="shared" si="77"/>
        <v>0</v>
      </c>
      <c r="BI276" s="182">
        <f t="shared" si="78"/>
        <v>0</v>
      </c>
      <c r="BJ276" s="18" t="s">
        <v>89</v>
      </c>
      <c r="BK276" s="183">
        <f t="shared" si="79"/>
        <v>0</v>
      </c>
      <c r="BL276" s="18" t="s">
        <v>351</v>
      </c>
      <c r="BM276" s="181" t="s">
        <v>1984</v>
      </c>
    </row>
    <row r="277" spans="1:65" s="2" customFormat="1" ht="24" customHeight="1">
      <c r="A277" s="33"/>
      <c r="B277" s="169"/>
      <c r="C277" s="208" t="s">
        <v>666</v>
      </c>
      <c r="D277" s="208" t="s">
        <v>394</v>
      </c>
      <c r="E277" s="209" t="s">
        <v>3297</v>
      </c>
      <c r="F277" s="210" t="s">
        <v>3298</v>
      </c>
      <c r="G277" s="211" t="s">
        <v>435</v>
      </c>
      <c r="H277" s="212">
        <v>2</v>
      </c>
      <c r="I277" s="213"/>
      <c r="J277" s="212">
        <f t="shared" si="70"/>
        <v>0</v>
      </c>
      <c r="K277" s="214"/>
      <c r="L277" s="215"/>
      <c r="M277" s="216" t="s">
        <v>1</v>
      </c>
      <c r="N277" s="217" t="s">
        <v>40</v>
      </c>
      <c r="O277" s="59"/>
      <c r="P277" s="179">
        <f t="shared" si="71"/>
        <v>0</v>
      </c>
      <c r="Q277" s="179">
        <v>5.5000000000000003E-4</v>
      </c>
      <c r="R277" s="179">
        <f t="shared" si="72"/>
        <v>1.1000000000000001E-3</v>
      </c>
      <c r="S277" s="179">
        <v>0</v>
      </c>
      <c r="T277" s="180">
        <f t="shared" si="7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1" t="s">
        <v>445</v>
      </c>
      <c r="AT277" s="181" t="s">
        <v>394</v>
      </c>
      <c r="AU277" s="181" t="s">
        <v>89</v>
      </c>
      <c r="AY277" s="18" t="s">
        <v>258</v>
      </c>
      <c r="BE277" s="182">
        <f t="shared" si="74"/>
        <v>0</v>
      </c>
      <c r="BF277" s="182">
        <f t="shared" si="75"/>
        <v>0</v>
      </c>
      <c r="BG277" s="182">
        <f t="shared" si="76"/>
        <v>0</v>
      </c>
      <c r="BH277" s="182">
        <f t="shared" si="77"/>
        <v>0</v>
      </c>
      <c r="BI277" s="182">
        <f t="shared" si="78"/>
        <v>0</v>
      </c>
      <c r="BJ277" s="18" t="s">
        <v>89</v>
      </c>
      <c r="BK277" s="183">
        <f t="shared" si="79"/>
        <v>0</v>
      </c>
      <c r="BL277" s="18" t="s">
        <v>351</v>
      </c>
      <c r="BM277" s="181" t="s">
        <v>1993</v>
      </c>
    </row>
    <row r="278" spans="1:65" s="2" customFormat="1" ht="16.5" customHeight="1">
      <c r="A278" s="33"/>
      <c r="B278" s="169"/>
      <c r="C278" s="170" t="s">
        <v>671</v>
      </c>
      <c r="D278" s="170" t="s">
        <v>260</v>
      </c>
      <c r="E278" s="171" t="s">
        <v>3299</v>
      </c>
      <c r="F278" s="172" t="s">
        <v>3300</v>
      </c>
      <c r="G278" s="173" t="s">
        <v>1648</v>
      </c>
      <c r="H278" s="174">
        <v>23</v>
      </c>
      <c r="I278" s="175"/>
      <c r="J278" s="174">
        <f t="shared" si="70"/>
        <v>0</v>
      </c>
      <c r="K278" s="176"/>
      <c r="L278" s="34"/>
      <c r="M278" s="177" t="s">
        <v>1</v>
      </c>
      <c r="N278" s="178" t="s">
        <v>40</v>
      </c>
      <c r="O278" s="59"/>
      <c r="P278" s="179">
        <f t="shared" si="71"/>
        <v>0</v>
      </c>
      <c r="Q278" s="179">
        <v>2.7999999999999998E-4</v>
      </c>
      <c r="R278" s="179">
        <f t="shared" si="72"/>
        <v>6.4399999999999995E-3</v>
      </c>
      <c r="S278" s="179">
        <v>0</v>
      </c>
      <c r="T278" s="180">
        <f t="shared" si="7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1" t="s">
        <v>351</v>
      </c>
      <c r="AT278" s="181" t="s">
        <v>260</v>
      </c>
      <c r="AU278" s="181" t="s">
        <v>89</v>
      </c>
      <c r="AY278" s="18" t="s">
        <v>258</v>
      </c>
      <c r="BE278" s="182">
        <f t="shared" si="74"/>
        <v>0</v>
      </c>
      <c r="BF278" s="182">
        <f t="shared" si="75"/>
        <v>0</v>
      </c>
      <c r="BG278" s="182">
        <f t="shared" si="76"/>
        <v>0</v>
      </c>
      <c r="BH278" s="182">
        <f t="shared" si="77"/>
        <v>0</v>
      </c>
      <c r="BI278" s="182">
        <f t="shared" si="78"/>
        <v>0</v>
      </c>
      <c r="BJ278" s="18" t="s">
        <v>89</v>
      </c>
      <c r="BK278" s="183">
        <f t="shared" si="79"/>
        <v>0</v>
      </c>
      <c r="BL278" s="18" t="s">
        <v>351</v>
      </c>
      <c r="BM278" s="181" t="s">
        <v>2005</v>
      </c>
    </row>
    <row r="279" spans="1:65" s="2" customFormat="1" ht="16.5" customHeight="1">
      <c r="A279" s="33"/>
      <c r="B279" s="169"/>
      <c r="C279" s="208" t="s">
        <v>675</v>
      </c>
      <c r="D279" s="208" t="s">
        <v>394</v>
      </c>
      <c r="E279" s="209" t="s">
        <v>3301</v>
      </c>
      <c r="F279" s="210" t="s">
        <v>3302</v>
      </c>
      <c r="G279" s="211" t="s">
        <v>435</v>
      </c>
      <c r="H279" s="212">
        <v>23</v>
      </c>
      <c r="I279" s="213"/>
      <c r="J279" s="212">
        <f t="shared" si="70"/>
        <v>0</v>
      </c>
      <c r="K279" s="214"/>
      <c r="L279" s="215"/>
      <c r="M279" s="216" t="s">
        <v>1</v>
      </c>
      <c r="N279" s="217" t="s">
        <v>40</v>
      </c>
      <c r="O279" s="59"/>
      <c r="P279" s="179">
        <f t="shared" si="71"/>
        <v>0</v>
      </c>
      <c r="Q279" s="179">
        <v>2.7E-4</v>
      </c>
      <c r="R279" s="179">
        <f t="shared" si="72"/>
        <v>6.2100000000000002E-3</v>
      </c>
      <c r="S279" s="179">
        <v>0</v>
      </c>
      <c r="T279" s="180">
        <f t="shared" si="7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1" t="s">
        <v>445</v>
      </c>
      <c r="AT279" s="181" t="s">
        <v>394</v>
      </c>
      <c r="AU279" s="181" t="s">
        <v>89</v>
      </c>
      <c r="AY279" s="18" t="s">
        <v>258</v>
      </c>
      <c r="BE279" s="182">
        <f t="shared" si="74"/>
        <v>0</v>
      </c>
      <c r="BF279" s="182">
        <f t="shared" si="75"/>
        <v>0</v>
      </c>
      <c r="BG279" s="182">
        <f t="shared" si="76"/>
        <v>0</v>
      </c>
      <c r="BH279" s="182">
        <f t="shared" si="77"/>
        <v>0</v>
      </c>
      <c r="BI279" s="182">
        <f t="shared" si="78"/>
        <v>0</v>
      </c>
      <c r="BJ279" s="18" t="s">
        <v>89</v>
      </c>
      <c r="BK279" s="183">
        <f t="shared" si="79"/>
        <v>0</v>
      </c>
      <c r="BL279" s="18" t="s">
        <v>351</v>
      </c>
      <c r="BM279" s="181" t="s">
        <v>2013</v>
      </c>
    </row>
    <row r="280" spans="1:65" s="2" customFormat="1" ht="24" customHeight="1">
      <c r="A280" s="33"/>
      <c r="B280" s="169"/>
      <c r="C280" s="170" t="s">
        <v>631</v>
      </c>
      <c r="D280" s="170" t="s">
        <v>260</v>
      </c>
      <c r="E280" s="171" t="s">
        <v>3303</v>
      </c>
      <c r="F280" s="172" t="s">
        <v>3304</v>
      </c>
      <c r="G280" s="173" t="s">
        <v>435</v>
      </c>
      <c r="H280" s="174">
        <v>2</v>
      </c>
      <c r="I280" s="175"/>
      <c r="J280" s="174">
        <f t="shared" si="70"/>
        <v>0</v>
      </c>
      <c r="K280" s="176"/>
      <c r="L280" s="34"/>
      <c r="M280" s="177" t="s">
        <v>1</v>
      </c>
      <c r="N280" s="178" t="s">
        <v>40</v>
      </c>
      <c r="O280" s="59"/>
      <c r="P280" s="179">
        <f t="shared" si="71"/>
        <v>0</v>
      </c>
      <c r="Q280" s="179">
        <v>1.2E-4</v>
      </c>
      <c r="R280" s="179">
        <f t="shared" si="72"/>
        <v>2.4000000000000001E-4</v>
      </c>
      <c r="S280" s="179">
        <v>0</v>
      </c>
      <c r="T280" s="180">
        <f t="shared" si="7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1" t="s">
        <v>351</v>
      </c>
      <c r="AT280" s="181" t="s">
        <v>260</v>
      </c>
      <c r="AU280" s="181" t="s">
        <v>89</v>
      </c>
      <c r="AY280" s="18" t="s">
        <v>258</v>
      </c>
      <c r="BE280" s="182">
        <f t="shared" si="74"/>
        <v>0</v>
      </c>
      <c r="BF280" s="182">
        <f t="shared" si="75"/>
        <v>0</v>
      </c>
      <c r="BG280" s="182">
        <f t="shared" si="76"/>
        <v>0</v>
      </c>
      <c r="BH280" s="182">
        <f t="shared" si="77"/>
        <v>0</v>
      </c>
      <c r="BI280" s="182">
        <f t="shared" si="78"/>
        <v>0</v>
      </c>
      <c r="BJ280" s="18" t="s">
        <v>89</v>
      </c>
      <c r="BK280" s="183">
        <f t="shared" si="79"/>
        <v>0</v>
      </c>
      <c r="BL280" s="18" t="s">
        <v>351</v>
      </c>
      <c r="BM280" s="181" t="s">
        <v>2021</v>
      </c>
    </row>
    <row r="281" spans="1:65" s="2" customFormat="1" ht="24" customHeight="1">
      <c r="A281" s="33"/>
      <c r="B281" s="169"/>
      <c r="C281" s="208" t="s">
        <v>636</v>
      </c>
      <c r="D281" s="208" t="s">
        <v>394</v>
      </c>
      <c r="E281" s="209" t="s">
        <v>3305</v>
      </c>
      <c r="F281" s="210" t="s">
        <v>3306</v>
      </c>
      <c r="G281" s="211" t="s">
        <v>435</v>
      </c>
      <c r="H281" s="212">
        <v>2</v>
      </c>
      <c r="I281" s="213"/>
      <c r="J281" s="212">
        <f t="shared" si="70"/>
        <v>0</v>
      </c>
      <c r="K281" s="214"/>
      <c r="L281" s="215"/>
      <c r="M281" s="216" t="s">
        <v>1</v>
      </c>
      <c r="N281" s="217" t="s">
        <v>40</v>
      </c>
      <c r="O281" s="59"/>
      <c r="P281" s="179">
        <f t="shared" si="71"/>
        <v>0</v>
      </c>
      <c r="Q281" s="179">
        <v>1.32E-3</v>
      </c>
      <c r="R281" s="179">
        <f t="shared" si="72"/>
        <v>2.64E-3</v>
      </c>
      <c r="S281" s="179">
        <v>0</v>
      </c>
      <c r="T281" s="180">
        <f t="shared" si="7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1" t="s">
        <v>445</v>
      </c>
      <c r="AT281" s="181" t="s">
        <v>394</v>
      </c>
      <c r="AU281" s="181" t="s">
        <v>89</v>
      </c>
      <c r="AY281" s="18" t="s">
        <v>258</v>
      </c>
      <c r="BE281" s="182">
        <f t="shared" si="74"/>
        <v>0</v>
      </c>
      <c r="BF281" s="182">
        <f t="shared" si="75"/>
        <v>0</v>
      </c>
      <c r="BG281" s="182">
        <f t="shared" si="76"/>
        <v>0</v>
      </c>
      <c r="BH281" s="182">
        <f t="shared" si="77"/>
        <v>0</v>
      </c>
      <c r="BI281" s="182">
        <f t="shared" si="78"/>
        <v>0</v>
      </c>
      <c r="BJ281" s="18" t="s">
        <v>89</v>
      </c>
      <c r="BK281" s="183">
        <f t="shared" si="79"/>
        <v>0</v>
      </c>
      <c r="BL281" s="18" t="s">
        <v>351</v>
      </c>
      <c r="BM281" s="181" t="s">
        <v>2029</v>
      </c>
    </row>
    <row r="282" spans="1:65" s="2" customFormat="1" ht="24" customHeight="1">
      <c r="A282" s="33"/>
      <c r="B282" s="169"/>
      <c r="C282" s="170" t="s">
        <v>644</v>
      </c>
      <c r="D282" s="170" t="s">
        <v>260</v>
      </c>
      <c r="E282" s="171" t="s">
        <v>3307</v>
      </c>
      <c r="F282" s="172" t="s">
        <v>3308</v>
      </c>
      <c r="G282" s="173" t="s">
        <v>435</v>
      </c>
      <c r="H282" s="174">
        <v>8</v>
      </c>
      <c r="I282" s="175"/>
      <c r="J282" s="174">
        <f t="shared" si="70"/>
        <v>0</v>
      </c>
      <c r="K282" s="176"/>
      <c r="L282" s="34"/>
      <c r="M282" s="177" t="s">
        <v>1</v>
      </c>
      <c r="N282" s="178" t="s">
        <v>40</v>
      </c>
      <c r="O282" s="59"/>
      <c r="P282" s="179">
        <f t="shared" si="71"/>
        <v>0</v>
      </c>
      <c r="Q282" s="179">
        <v>1E-4</v>
      </c>
      <c r="R282" s="179">
        <f t="shared" si="72"/>
        <v>8.0000000000000004E-4</v>
      </c>
      <c r="S282" s="179">
        <v>0</v>
      </c>
      <c r="T282" s="180">
        <f t="shared" si="7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1" t="s">
        <v>351</v>
      </c>
      <c r="AT282" s="181" t="s">
        <v>260</v>
      </c>
      <c r="AU282" s="181" t="s">
        <v>89</v>
      </c>
      <c r="AY282" s="18" t="s">
        <v>258</v>
      </c>
      <c r="BE282" s="182">
        <f t="shared" si="74"/>
        <v>0</v>
      </c>
      <c r="BF282" s="182">
        <f t="shared" si="75"/>
        <v>0</v>
      </c>
      <c r="BG282" s="182">
        <f t="shared" si="76"/>
        <v>0</v>
      </c>
      <c r="BH282" s="182">
        <f t="shared" si="77"/>
        <v>0</v>
      </c>
      <c r="BI282" s="182">
        <f t="shared" si="78"/>
        <v>0</v>
      </c>
      <c r="BJ282" s="18" t="s">
        <v>89</v>
      </c>
      <c r="BK282" s="183">
        <f t="shared" si="79"/>
        <v>0</v>
      </c>
      <c r="BL282" s="18" t="s">
        <v>351</v>
      </c>
      <c r="BM282" s="181" t="s">
        <v>2037</v>
      </c>
    </row>
    <row r="283" spans="1:65" s="2" customFormat="1" ht="24" customHeight="1">
      <c r="A283" s="33"/>
      <c r="B283" s="169"/>
      <c r="C283" s="208" t="s">
        <v>656</v>
      </c>
      <c r="D283" s="208" t="s">
        <v>394</v>
      </c>
      <c r="E283" s="209" t="s">
        <v>3309</v>
      </c>
      <c r="F283" s="210" t="s">
        <v>3310</v>
      </c>
      <c r="G283" s="211" t="s">
        <v>435</v>
      </c>
      <c r="H283" s="212">
        <v>8</v>
      </c>
      <c r="I283" s="213"/>
      <c r="J283" s="212">
        <f t="shared" si="70"/>
        <v>0</v>
      </c>
      <c r="K283" s="214"/>
      <c r="L283" s="215"/>
      <c r="M283" s="216" t="s">
        <v>1</v>
      </c>
      <c r="N283" s="217" t="s">
        <v>40</v>
      </c>
      <c r="O283" s="59"/>
      <c r="P283" s="179">
        <f t="shared" si="71"/>
        <v>0</v>
      </c>
      <c r="Q283" s="179">
        <v>1.6999999999999999E-3</v>
      </c>
      <c r="R283" s="179">
        <f t="shared" si="72"/>
        <v>1.3599999999999999E-2</v>
      </c>
      <c r="S283" s="179">
        <v>0</v>
      </c>
      <c r="T283" s="180">
        <f t="shared" si="7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1" t="s">
        <v>445</v>
      </c>
      <c r="AT283" s="181" t="s">
        <v>394</v>
      </c>
      <c r="AU283" s="181" t="s">
        <v>89</v>
      </c>
      <c r="AY283" s="18" t="s">
        <v>258</v>
      </c>
      <c r="BE283" s="182">
        <f t="shared" si="74"/>
        <v>0</v>
      </c>
      <c r="BF283" s="182">
        <f t="shared" si="75"/>
        <v>0</v>
      </c>
      <c r="BG283" s="182">
        <f t="shared" si="76"/>
        <v>0</v>
      </c>
      <c r="BH283" s="182">
        <f t="shared" si="77"/>
        <v>0</v>
      </c>
      <c r="BI283" s="182">
        <f t="shared" si="78"/>
        <v>0</v>
      </c>
      <c r="BJ283" s="18" t="s">
        <v>89</v>
      </c>
      <c r="BK283" s="183">
        <f t="shared" si="79"/>
        <v>0</v>
      </c>
      <c r="BL283" s="18" t="s">
        <v>351</v>
      </c>
      <c r="BM283" s="181" t="s">
        <v>2045</v>
      </c>
    </row>
    <row r="284" spans="1:65" s="2" customFormat="1" ht="24" customHeight="1">
      <c r="A284" s="33"/>
      <c r="B284" s="169"/>
      <c r="C284" s="170" t="s">
        <v>683</v>
      </c>
      <c r="D284" s="170" t="s">
        <v>260</v>
      </c>
      <c r="E284" s="171" t="s">
        <v>3311</v>
      </c>
      <c r="F284" s="172" t="s">
        <v>3312</v>
      </c>
      <c r="G284" s="173" t="s">
        <v>435</v>
      </c>
      <c r="H284" s="174">
        <v>6</v>
      </c>
      <c r="I284" s="175"/>
      <c r="J284" s="174">
        <f t="shared" si="70"/>
        <v>0</v>
      </c>
      <c r="K284" s="176"/>
      <c r="L284" s="34"/>
      <c r="M284" s="177" t="s">
        <v>1</v>
      </c>
      <c r="N284" s="178" t="s">
        <v>40</v>
      </c>
      <c r="O284" s="59"/>
      <c r="P284" s="179">
        <f t="shared" si="71"/>
        <v>0</v>
      </c>
      <c r="Q284" s="179">
        <v>1.0000000000000001E-5</v>
      </c>
      <c r="R284" s="179">
        <f t="shared" si="72"/>
        <v>6.0000000000000008E-5</v>
      </c>
      <c r="S284" s="179">
        <v>0</v>
      </c>
      <c r="T284" s="180">
        <f t="shared" si="7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1" t="s">
        <v>351</v>
      </c>
      <c r="AT284" s="181" t="s">
        <v>260</v>
      </c>
      <c r="AU284" s="181" t="s">
        <v>89</v>
      </c>
      <c r="AY284" s="18" t="s">
        <v>258</v>
      </c>
      <c r="BE284" s="182">
        <f t="shared" si="74"/>
        <v>0</v>
      </c>
      <c r="BF284" s="182">
        <f t="shared" si="75"/>
        <v>0</v>
      </c>
      <c r="BG284" s="182">
        <f t="shared" si="76"/>
        <v>0</v>
      </c>
      <c r="BH284" s="182">
        <f t="shared" si="77"/>
        <v>0</v>
      </c>
      <c r="BI284" s="182">
        <f t="shared" si="78"/>
        <v>0</v>
      </c>
      <c r="BJ284" s="18" t="s">
        <v>89</v>
      </c>
      <c r="BK284" s="183">
        <f t="shared" si="79"/>
        <v>0</v>
      </c>
      <c r="BL284" s="18" t="s">
        <v>351</v>
      </c>
      <c r="BM284" s="181" t="s">
        <v>2055</v>
      </c>
    </row>
    <row r="285" spans="1:65" s="2" customFormat="1" ht="48" customHeight="1">
      <c r="A285" s="33"/>
      <c r="B285" s="169"/>
      <c r="C285" s="208" t="s">
        <v>689</v>
      </c>
      <c r="D285" s="208" t="s">
        <v>394</v>
      </c>
      <c r="E285" s="209" t="s">
        <v>3313</v>
      </c>
      <c r="F285" s="210" t="s">
        <v>3314</v>
      </c>
      <c r="G285" s="211" t="s">
        <v>435</v>
      </c>
      <c r="H285" s="212">
        <v>6</v>
      </c>
      <c r="I285" s="213"/>
      <c r="J285" s="212">
        <f t="shared" si="70"/>
        <v>0</v>
      </c>
      <c r="K285" s="214"/>
      <c r="L285" s="215"/>
      <c r="M285" s="216" t="s">
        <v>1</v>
      </c>
      <c r="N285" s="217" t="s">
        <v>40</v>
      </c>
      <c r="O285" s="59"/>
      <c r="P285" s="179">
        <f t="shared" si="71"/>
        <v>0</v>
      </c>
      <c r="Q285" s="179">
        <v>2.9999999999999997E-4</v>
      </c>
      <c r="R285" s="179">
        <f t="shared" si="72"/>
        <v>1.8E-3</v>
      </c>
      <c r="S285" s="179">
        <v>0</v>
      </c>
      <c r="T285" s="180">
        <f t="shared" si="7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1" t="s">
        <v>445</v>
      </c>
      <c r="AT285" s="181" t="s">
        <v>394</v>
      </c>
      <c r="AU285" s="181" t="s">
        <v>89</v>
      </c>
      <c r="AY285" s="18" t="s">
        <v>258</v>
      </c>
      <c r="BE285" s="182">
        <f t="shared" si="74"/>
        <v>0</v>
      </c>
      <c r="BF285" s="182">
        <f t="shared" si="75"/>
        <v>0</v>
      </c>
      <c r="BG285" s="182">
        <f t="shared" si="76"/>
        <v>0</v>
      </c>
      <c r="BH285" s="182">
        <f t="shared" si="77"/>
        <v>0</v>
      </c>
      <c r="BI285" s="182">
        <f t="shared" si="78"/>
        <v>0</v>
      </c>
      <c r="BJ285" s="18" t="s">
        <v>89</v>
      </c>
      <c r="BK285" s="183">
        <f t="shared" si="79"/>
        <v>0</v>
      </c>
      <c r="BL285" s="18" t="s">
        <v>351</v>
      </c>
      <c r="BM285" s="181" t="s">
        <v>2066</v>
      </c>
    </row>
    <row r="286" spans="1:65" s="2" customFormat="1" ht="24" customHeight="1">
      <c r="A286" s="33"/>
      <c r="B286" s="169"/>
      <c r="C286" s="170" t="s">
        <v>693</v>
      </c>
      <c r="D286" s="170" t="s">
        <v>260</v>
      </c>
      <c r="E286" s="171" t="s">
        <v>3315</v>
      </c>
      <c r="F286" s="172" t="s">
        <v>3316</v>
      </c>
      <c r="G286" s="173" t="s">
        <v>435</v>
      </c>
      <c r="H286" s="174">
        <v>2</v>
      </c>
      <c r="I286" s="175"/>
      <c r="J286" s="174">
        <f t="shared" si="70"/>
        <v>0</v>
      </c>
      <c r="K286" s="176"/>
      <c r="L286" s="34"/>
      <c r="M286" s="177" t="s">
        <v>1</v>
      </c>
      <c r="N286" s="178" t="s">
        <v>40</v>
      </c>
      <c r="O286" s="59"/>
      <c r="P286" s="179">
        <f t="shared" si="71"/>
        <v>0</v>
      </c>
      <c r="Q286" s="179">
        <v>1.0000000000000001E-5</v>
      </c>
      <c r="R286" s="179">
        <f t="shared" si="72"/>
        <v>2.0000000000000002E-5</v>
      </c>
      <c r="S286" s="179">
        <v>0</v>
      </c>
      <c r="T286" s="180">
        <f t="shared" si="7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351</v>
      </c>
      <c r="AT286" s="181" t="s">
        <v>260</v>
      </c>
      <c r="AU286" s="181" t="s">
        <v>89</v>
      </c>
      <c r="AY286" s="18" t="s">
        <v>258</v>
      </c>
      <c r="BE286" s="182">
        <f t="shared" si="74"/>
        <v>0</v>
      </c>
      <c r="BF286" s="182">
        <f t="shared" si="75"/>
        <v>0</v>
      </c>
      <c r="BG286" s="182">
        <f t="shared" si="76"/>
        <v>0</v>
      </c>
      <c r="BH286" s="182">
        <f t="shared" si="77"/>
        <v>0</v>
      </c>
      <c r="BI286" s="182">
        <f t="shared" si="78"/>
        <v>0</v>
      </c>
      <c r="BJ286" s="18" t="s">
        <v>89</v>
      </c>
      <c r="BK286" s="183">
        <f t="shared" si="79"/>
        <v>0</v>
      </c>
      <c r="BL286" s="18" t="s">
        <v>351</v>
      </c>
      <c r="BM286" s="181" t="s">
        <v>2076</v>
      </c>
    </row>
    <row r="287" spans="1:65" s="2" customFormat="1" ht="36" customHeight="1">
      <c r="A287" s="33"/>
      <c r="B287" s="169"/>
      <c r="C287" s="208" t="s">
        <v>697</v>
      </c>
      <c r="D287" s="208" t="s">
        <v>394</v>
      </c>
      <c r="E287" s="209" t="s">
        <v>3317</v>
      </c>
      <c r="F287" s="210" t="s">
        <v>3318</v>
      </c>
      <c r="G287" s="211" t="s">
        <v>435</v>
      </c>
      <c r="H287" s="212">
        <v>2</v>
      </c>
      <c r="I287" s="213"/>
      <c r="J287" s="212">
        <f t="shared" si="70"/>
        <v>0</v>
      </c>
      <c r="K287" s="214"/>
      <c r="L287" s="215"/>
      <c r="M287" s="216" t="s">
        <v>1</v>
      </c>
      <c r="N287" s="217" t="s">
        <v>40</v>
      </c>
      <c r="O287" s="59"/>
      <c r="P287" s="179">
        <f t="shared" si="71"/>
        <v>0</v>
      </c>
      <c r="Q287" s="179">
        <v>3.6000000000000002E-4</v>
      </c>
      <c r="R287" s="179">
        <f t="shared" si="72"/>
        <v>7.2000000000000005E-4</v>
      </c>
      <c r="S287" s="179">
        <v>0</v>
      </c>
      <c r="T287" s="180">
        <f t="shared" si="7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1" t="s">
        <v>445</v>
      </c>
      <c r="AT287" s="181" t="s">
        <v>394</v>
      </c>
      <c r="AU287" s="181" t="s">
        <v>89</v>
      </c>
      <c r="AY287" s="18" t="s">
        <v>258</v>
      </c>
      <c r="BE287" s="182">
        <f t="shared" si="74"/>
        <v>0</v>
      </c>
      <c r="BF287" s="182">
        <f t="shared" si="75"/>
        <v>0</v>
      </c>
      <c r="BG287" s="182">
        <f t="shared" si="76"/>
        <v>0</v>
      </c>
      <c r="BH287" s="182">
        <f t="shared" si="77"/>
        <v>0</v>
      </c>
      <c r="BI287" s="182">
        <f t="shared" si="78"/>
        <v>0</v>
      </c>
      <c r="BJ287" s="18" t="s">
        <v>89</v>
      </c>
      <c r="BK287" s="183">
        <f t="shared" si="79"/>
        <v>0</v>
      </c>
      <c r="BL287" s="18" t="s">
        <v>351</v>
      </c>
      <c r="BM287" s="181" t="s">
        <v>2087</v>
      </c>
    </row>
    <row r="288" spans="1:65" s="2" customFormat="1" ht="24" customHeight="1">
      <c r="A288" s="33"/>
      <c r="B288" s="169"/>
      <c r="C288" s="170" t="s">
        <v>706</v>
      </c>
      <c r="D288" s="170" t="s">
        <v>260</v>
      </c>
      <c r="E288" s="171" t="s">
        <v>3319</v>
      </c>
      <c r="F288" s="172" t="s">
        <v>3320</v>
      </c>
      <c r="G288" s="173" t="s">
        <v>435</v>
      </c>
      <c r="H288" s="174">
        <v>2</v>
      </c>
      <c r="I288" s="175"/>
      <c r="J288" s="174">
        <f t="shared" si="70"/>
        <v>0</v>
      </c>
      <c r="K288" s="176"/>
      <c r="L288" s="34"/>
      <c r="M288" s="177" t="s">
        <v>1</v>
      </c>
      <c r="N288" s="178" t="s">
        <v>40</v>
      </c>
      <c r="O288" s="59"/>
      <c r="P288" s="179">
        <f t="shared" si="71"/>
        <v>0</v>
      </c>
      <c r="Q288" s="179">
        <v>1.0000000000000001E-5</v>
      </c>
      <c r="R288" s="179">
        <f t="shared" si="72"/>
        <v>2.0000000000000002E-5</v>
      </c>
      <c r="S288" s="179">
        <v>0</v>
      </c>
      <c r="T288" s="180">
        <f t="shared" si="7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1" t="s">
        <v>351</v>
      </c>
      <c r="AT288" s="181" t="s">
        <v>260</v>
      </c>
      <c r="AU288" s="181" t="s">
        <v>89</v>
      </c>
      <c r="AY288" s="18" t="s">
        <v>258</v>
      </c>
      <c r="BE288" s="182">
        <f t="shared" si="74"/>
        <v>0</v>
      </c>
      <c r="BF288" s="182">
        <f t="shared" si="75"/>
        <v>0</v>
      </c>
      <c r="BG288" s="182">
        <f t="shared" si="76"/>
        <v>0</v>
      </c>
      <c r="BH288" s="182">
        <f t="shared" si="77"/>
        <v>0</v>
      </c>
      <c r="BI288" s="182">
        <f t="shared" si="78"/>
        <v>0</v>
      </c>
      <c r="BJ288" s="18" t="s">
        <v>89</v>
      </c>
      <c r="BK288" s="183">
        <f t="shared" si="79"/>
        <v>0</v>
      </c>
      <c r="BL288" s="18" t="s">
        <v>351</v>
      </c>
      <c r="BM288" s="181" t="s">
        <v>2095</v>
      </c>
    </row>
    <row r="289" spans="1:65" s="2" customFormat="1" ht="36" customHeight="1">
      <c r="A289" s="33"/>
      <c r="B289" s="169"/>
      <c r="C289" s="208" t="s">
        <v>745</v>
      </c>
      <c r="D289" s="208" t="s">
        <v>394</v>
      </c>
      <c r="E289" s="209" t="s">
        <v>3321</v>
      </c>
      <c r="F289" s="210" t="s">
        <v>3322</v>
      </c>
      <c r="G289" s="211" t="s">
        <v>435</v>
      </c>
      <c r="H289" s="212">
        <v>2</v>
      </c>
      <c r="I289" s="213"/>
      <c r="J289" s="212">
        <f t="shared" si="70"/>
        <v>0</v>
      </c>
      <c r="K289" s="214"/>
      <c r="L289" s="215"/>
      <c r="M289" s="216" t="s">
        <v>1</v>
      </c>
      <c r="N289" s="217" t="s">
        <v>40</v>
      </c>
      <c r="O289" s="59"/>
      <c r="P289" s="179">
        <f t="shared" si="71"/>
        <v>0</v>
      </c>
      <c r="Q289" s="179">
        <v>2.5999999999999998E-4</v>
      </c>
      <c r="R289" s="179">
        <f t="shared" si="72"/>
        <v>5.1999999999999995E-4</v>
      </c>
      <c r="S289" s="179">
        <v>0</v>
      </c>
      <c r="T289" s="180">
        <f t="shared" si="7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1" t="s">
        <v>445</v>
      </c>
      <c r="AT289" s="181" t="s">
        <v>394</v>
      </c>
      <c r="AU289" s="181" t="s">
        <v>89</v>
      </c>
      <c r="AY289" s="18" t="s">
        <v>258</v>
      </c>
      <c r="BE289" s="182">
        <f t="shared" si="74"/>
        <v>0</v>
      </c>
      <c r="BF289" s="182">
        <f t="shared" si="75"/>
        <v>0</v>
      </c>
      <c r="BG289" s="182">
        <f t="shared" si="76"/>
        <v>0</v>
      </c>
      <c r="BH289" s="182">
        <f t="shared" si="77"/>
        <v>0</v>
      </c>
      <c r="BI289" s="182">
        <f t="shared" si="78"/>
        <v>0</v>
      </c>
      <c r="BJ289" s="18" t="s">
        <v>89</v>
      </c>
      <c r="BK289" s="183">
        <f t="shared" si="79"/>
        <v>0</v>
      </c>
      <c r="BL289" s="18" t="s">
        <v>351</v>
      </c>
      <c r="BM289" s="181" t="s">
        <v>2104</v>
      </c>
    </row>
    <row r="290" spans="1:65" s="2" customFormat="1" ht="24" customHeight="1">
      <c r="A290" s="33"/>
      <c r="B290" s="169"/>
      <c r="C290" s="170" t="s">
        <v>984</v>
      </c>
      <c r="D290" s="170" t="s">
        <v>260</v>
      </c>
      <c r="E290" s="171" t="s">
        <v>3323</v>
      </c>
      <c r="F290" s="172" t="s">
        <v>3324</v>
      </c>
      <c r="G290" s="173" t="s">
        <v>1511</v>
      </c>
      <c r="H290" s="175"/>
      <c r="I290" s="175"/>
      <c r="J290" s="174">
        <f t="shared" si="70"/>
        <v>0</v>
      </c>
      <c r="K290" s="176"/>
      <c r="L290" s="34"/>
      <c r="M290" s="226" t="s">
        <v>1</v>
      </c>
      <c r="N290" s="227" t="s">
        <v>40</v>
      </c>
      <c r="O290" s="228"/>
      <c r="P290" s="229">
        <f t="shared" si="71"/>
        <v>0</v>
      </c>
      <c r="Q290" s="229">
        <v>0</v>
      </c>
      <c r="R290" s="229">
        <f t="shared" si="72"/>
        <v>0</v>
      </c>
      <c r="S290" s="229">
        <v>0</v>
      </c>
      <c r="T290" s="230">
        <f t="shared" si="7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1" t="s">
        <v>351</v>
      </c>
      <c r="AT290" s="181" t="s">
        <v>260</v>
      </c>
      <c r="AU290" s="181" t="s">
        <v>89</v>
      </c>
      <c r="AY290" s="18" t="s">
        <v>258</v>
      </c>
      <c r="BE290" s="182">
        <f t="shared" si="74"/>
        <v>0</v>
      </c>
      <c r="BF290" s="182">
        <f t="shared" si="75"/>
        <v>0</v>
      </c>
      <c r="BG290" s="182">
        <f t="shared" si="76"/>
        <v>0</v>
      </c>
      <c r="BH290" s="182">
        <f t="shared" si="77"/>
        <v>0</v>
      </c>
      <c r="BI290" s="182">
        <f t="shared" si="78"/>
        <v>0</v>
      </c>
      <c r="BJ290" s="18" t="s">
        <v>89</v>
      </c>
      <c r="BK290" s="183">
        <f t="shared" si="79"/>
        <v>0</v>
      </c>
      <c r="BL290" s="18" t="s">
        <v>351</v>
      </c>
      <c r="BM290" s="181" t="s">
        <v>2112</v>
      </c>
    </row>
    <row r="291" spans="1:65" s="2" customFormat="1" ht="6.95" customHeight="1">
      <c r="A291" s="33"/>
      <c r="B291" s="48"/>
      <c r="C291" s="49"/>
      <c r="D291" s="49"/>
      <c r="E291" s="49"/>
      <c r="F291" s="49"/>
      <c r="G291" s="49"/>
      <c r="H291" s="49"/>
      <c r="I291" s="128"/>
      <c r="J291" s="49"/>
      <c r="K291" s="49"/>
      <c r="L291" s="34"/>
      <c r="M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</row>
  </sheetData>
  <autoFilter ref="C128:K29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42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111</v>
      </c>
      <c r="I4" s="99"/>
      <c r="L4" s="21"/>
      <c r="M4" s="102" t="s">
        <v>9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14</v>
      </c>
      <c r="I6" s="99"/>
      <c r="L6" s="21"/>
    </row>
    <row r="7" spans="1:46" s="1" customFormat="1" ht="25.5" customHeight="1">
      <c r="B7" s="21"/>
      <c r="E7" s="274" t="str">
        <f>'Rekapitulácia stavby'!K6</f>
        <v>Novohradská knižnica Lučenec - PD pre rekon.budovy ul.Kármana 2- zmena PD riešenie časti budovy</v>
      </c>
      <c r="F7" s="275"/>
      <c r="G7" s="275"/>
      <c r="H7" s="275"/>
      <c r="I7" s="99"/>
      <c r="L7" s="21"/>
    </row>
    <row r="8" spans="1:46" s="2" customFormat="1" ht="12" customHeight="1">
      <c r="A8" s="33"/>
      <c r="B8" s="34"/>
      <c r="C8" s="33"/>
      <c r="D8" s="28" t="s">
        <v>120</v>
      </c>
      <c r="E8" s="33"/>
      <c r="F8" s="33"/>
      <c r="G8" s="33"/>
      <c r="H8" s="33"/>
      <c r="I8" s="10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0" t="s">
        <v>3325</v>
      </c>
      <c r="F9" s="276"/>
      <c r="G9" s="276"/>
      <c r="H9" s="276"/>
      <c r="I9" s="10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10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104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104" t="s">
        <v>20</v>
      </c>
      <c r="J12" s="56">
        <f>'Rekapitulácia stavby'!AN8</f>
        <v>43663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10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33"/>
      <c r="G14" s="33"/>
      <c r="H14" s="33"/>
      <c r="I14" s="104" t="s">
        <v>22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23</v>
      </c>
      <c r="F15" s="33"/>
      <c r="G15" s="33"/>
      <c r="H15" s="33"/>
      <c r="I15" s="104" t="s">
        <v>24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10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25</v>
      </c>
      <c r="E17" s="33"/>
      <c r="F17" s="33"/>
      <c r="G17" s="33"/>
      <c r="H17" s="33"/>
      <c r="I17" s="104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7" t="str">
        <f>'Rekapitulácia stavby'!E14</f>
        <v>Vyplň údaj</v>
      </c>
      <c r="F18" s="253"/>
      <c r="G18" s="253"/>
      <c r="H18" s="253"/>
      <c r="I18" s="104" t="s">
        <v>24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10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27</v>
      </c>
      <c r="E20" s="33"/>
      <c r="F20" s="33"/>
      <c r="G20" s="33"/>
      <c r="H20" s="33"/>
      <c r="I20" s="104" t="s">
        <v>22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28</v>
      </c>
      <c r="F21" s="33"/>
      <c r="G21" s="33"/>
      <c r="H21" s="33"/>
      <c r="I21" s="104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10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104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3326</v>
      </c>
      <c r="F24" s="33"/>
      <c r="G24" s="33"/>
      <c r="H24" s="33"/>
      <c r="I24" s="104" t="s">
        <v>24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10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10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57" t="s">
        <v>1</v>
      </c>
      <c r="F27" s="257"/>
      <c r="G27" s="257"/>
      <c r="H27" s="257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10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10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11" t="s">
        <v>34</v>
      </c>
      <c r="E30" s="33"/>
      <c r="F30" s="33"/>
      <c r="G30" s="33"/>
      <c r="H30" s="33"/>
      <c r="I30" s="103"/>
      <c r="J30" s="72">
        <f>ROUND(J130,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10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12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13" t="s">
        <v>38</v>
      </c>
      <c r="E33" s="28" t="s">
        <v>39</v>
      </c>
      <c r="F33" s="114">
        <f>ROUND((SUM(BE130:BE214)),  2)</f>
        <v>0</v>
      </c>
      <c r="G33" s="33"/>
      <c r="H33" s="33"/>
      <c r="I33" s="115">
        <v>0.2</v>
      </c>
      <c r="J33" s="114">
        <f>ROUND(((SUM(BE130:BE214))*I33),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14">
        <f>ROUND((SUM(BF130:BF214)),  2)</f>
        <v>0</v>
      </c>
      <c r="G34" s="33"/>
      <c r="H34" s="33"/>
      <c r="I34" s="115">
        <v>0.2</v>
      </c>
      <c r="J34" s="114">
        <f>ROUND(((SUM(BF130:BF214))*I34),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14">
        <f>ROUND((SUM(BG130:BG214)),  2)</f>
        <v>0</v>
      </c>
      <c r="G35" s="33"/>
      <c r="H35" s="33"/>
      <c r="I35" s="115">
        <v>0.2</v>
      </c>
      <c r="J35" s="114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14">
        <f>ROUND((SUM(BH130:BH214)),  2)</f>
        <v>0</v>
      </c>
      <c r="G36" s="33"/>
      <c r="H36" s="33"/>
      <c r="I36" s="115">
        <v>0.2</v>
      </c>
      <c r="J36" s="114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14">
        <f>ROUND((SUM(BI130:BI214)),  2)</f>
        <v>0</v>
      </c>
      <c r="G37" s="33"/>
      <c r="H37" s="33"/>
      <c r="I37" s="115">
        <v>0</v>
      </c>
      <c r="J37" s="114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10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16"/>
      <c r="D39" s="117" t="s">
        <v>44</v>
      </c>
      <c r="E39" s="61"/>
      <c r="F39" s="61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10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9"/>
      <c r="L41" s="21"/>
    </row>
    <row r="42" spans="1:31" s="1" customFormat="1" ht="14.45" customHeight="1">
      <c r="B42" s="21"/>
      <c r="I42" s="99"/>
      <c r="L42" s="21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23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24" t="s">
        <v>50</v>
      </c>
      <c r="G61" s="46" t="s">
        <v>49</v>
      </c>
      <c r="H61" s="36"/>
      <c r="I61" s="125"/>
      <c r="J61" s="126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24" t="s">
        <v>50</v>
      </c>
      <c r="G76" s="46" t="s">
        <v>49</v>
      </c>
      <c r="H76" s="36"/>
      <c r="I76" s="125"/>
      <c r="J76" s="126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8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9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206</v>
      </c>
      <c r="D82" s="33"/>
      <c r="E82" s="33"/>
      <c r="F82" s="33"/>
      <c r="G82" s="33"/>
      <c r="H82" s="33"/>
      <c r="I82" s="10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10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4" t="str">
        <f>E7</f>
        <v>Novohradská knižnica Lučenec - PD pre rekon.budovy ul.Kármana 2- zmena PD riešenie časti budovy</v>
      </c>
      <c r="F85" s="275"/>
      <c r="G85" s="275"/>
      <c r="H85" s="275"/>
      <c r="I85" s="10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120</v>
      </c>
      <c r="D86" s="33"/>
      <c r="E86" s="33"/>
      <c r="F86" s="33"/>
      <c r="G86" s="33"/>
      <c r="H86" s="33"/>
      <c r="I86" s="10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0" t="str">
        <f>E9</f>
        <v>006 - Vetranie a klimatizácia</v>
      </c>
      <c r="F87" s="276"/>
      <c r="G87" s="276"/>
      <c r="H87" s="276"/>
      <c r="I87" s="10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ul.Kármána 2, Lučenec</v>
      </c>
      <c r="G89" s="33"/>
      <c r="H89" s="33"/>
      <c r="I89" s="104" t="s">
        <v>20</v>
      </c>
      <c r="J89" s="56">
        <f>IF(J12="","",J12)</f>
        <v>43663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21</v>
      </c>
      <c r="D91" s="33"/>
      <c r="E91" s="33"/>
      <c r="F91" s="26" t="str">
        <f>E15</f>
        <v>BB samosprávny kraj</v>
      </c>
      <c r="G91" s="33"/>
      <c r="H91" s="33"/>
      <c r="I91" s="104" t="s">
        <v>27</v>
      </c>
      <c r="J91" s="31" t="str">
        <f>E21</f>
        <v>Ing.Atilla Farkaš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25</v>
      </c>
      <c r="D92" s="33"/>
      <c r="E92" s="33"/>
      <c r="F92" s="26" t="str">
        <f>IF(E18="","",E18)</f>
        <v>Vyplň údaj</v>
      </c>
      <c r="G92" s="33"/>
      <c r="H92" s="33"/>
      <c r="I92" s="104" t="s">
        <v>31</v>
      </c>
      <c r="J92" s="31" t="str">
        <f>E24</f>
        <v>Ing. Róbert Nagy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0" t="s">
        <v>207</v>
      </c>
      <c r="D94" s="116"/>
      <c r="E94" s="116"/>
      <c r="F94" s="116"/>
      <c r="G94" s="116"/>
      <c r="H94" s="116"/>
      <c r="I94" s="131"/>
      <c r="J94" s="132" t="s">
        <v>208</v>
      </c>
      <c r="K94" s="11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3" t="s">
        <v>209</v>
      </c>
      <c r="D96" s="33"/>
      <c r="E96" s="33"/>
      <c r="F96" s="33"/>
      <c r="G96" s="33"/>
      <c r="H96" s="33"/>
      <c r="I96" s="103"/>
      <c r="J96" s="72">
        <f>J130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210</v>
      </c>
    </row>
    <row r="97" spans="1:31" s="9" customFormat="1" ht="24.95" customHeight="1">
      <c r="B97" s="134"/>
      <c r="D97" s="135" t="s">
        <v>3020</v>
      </c>
      <c r="E97" s="136"/>
      <c r="F97" s="136"/>
      <c r="G97" s="136"/>
      <c r="H97" s="136"/>
      <c r="I97" s="137"/>
      <c r="J97" s="138">
        <f>J131</f>
        <v>0</v>
      </c>
      <c r="L97" s="134"/>
    </row>
    <row r="98" spans="1:31" s="10" customFormat="1" ht="19.899999999999999" customHeight="1">
      <c r="B98" s="139"/>
      <c r="D98" s="140" t="s">
        <v>3327</v>
      </c>
      <c r="E98" s="141"/>
      <c r="F98" s="141"/>
      <c r="G98" s="141"/>
      <c r="H98" s="141"/>
      <c r="I98" s="142"/>
      <c r="J98" s="143">
        <f>J132</f>
        <v>0</v>
      </c>
      <c r="L98" s="139"/>
    </row>
    <row r="99" spans="1:31" s="10" customFormat="1" ht="19.899999999999999" customHeight="1">
      <c r="B99" s="139"/>
      <c r="D99" s="140" t="s">
        <v>3022</v>
      </c>
      <c r="E99" s="141"/>
      <c r="F99" s="141"/>
      <c r="G99" s="141"/>
      <c r="H99" s="141"/>
      <c r="I99" s="142"/>
      <c r="J99" s="143">
        <f>J134</f>
        <v>0</v>
      </c>
      <c r="L99" s="139"/>
    </row>
    <row r="100" spans="1:31" s="10" customFormat="1" ht="19.899999999999999" customHeight="1">
      <c r="B100" s="139"/>
      <c r="D100" s="140" t="s">
        <v>3023</v>
      </c>
      <c r="E100" s="141"/>
      <c r="F100" s="141"/>
      <c r="G100" s="141"/>
      <c r="H100" s="141"/>
      <c r="I100" s="142"/>
      <c r="J100" s="143">
        <f>J137</f>
        <v>0</v>
      </c>
      <c r="L100" s="139"/>
    </row>
    <row r="101" spans="1:31" s="10" customFormat="1" ht="19.899999999999999" customHeight="1">
      <c r="B101" s="139"/>
      <c r="D101" s="140" t="s">
        <v>3025</v>
      </c>
      <c r="E101" s="141"/>
      <c r="F101" s="141"/>
      <c r="G101" s="141"/>
      <c r="H101" s="141"/>
      <c r="I101" s="142"/>
      <c r="J101" s="143">
        <f>J142</f>
        <v>0</v>
      </c>
      <c r="L101" s="139"/>
    </row>
    <row r="102" spans="1:31" s="10" customFormat="1" ht="19.899999999999999" customHeight="1">
      <c r="B102" s="139"/>
      <c r="D102" s="140" t="s">
        <v>3026</v>
      </c>
      <c r="E102" s="141"/>
      <c r="F102" s="141"/>
      <c r="G102" s="141"/>
      <c r="H102" s="141"/>
      <c r="I102" s="142"/>
      <c r="J102" s="143">
        <f>J154</f>
        <v>0</v>
      </c>
      <c r="L102" s="139"/>
    </row>
    <row r="103" spans="1:31" s="9" customFormat="1" ht="24.95" customHeight="1">
      <c r="B103" s="134"/>
      <c r="D103" s="135" t="s">
        <v>2845</v>
      </c>
      <c r="E103" s="136"/>
      <c r="F103" s="136"/>
      <c r="G103" s="136"/>
      <c r="H103" s="136"/>
      <c r="I103" s="137"/>
      <c r="J103" s="138">
        <f>J156</f>
        <v>0</v>
      </c>
      <c r="L103" s="134"/>
    </row>
    <row r="104" spans="1:31" s="10" customFormat="1" ht="19.899999999999999" customHeight="1">
      <c r="B104" s="139"/>
      <c r="D104" s="140" t="s">
        <v>3028</v>
      </c>
      <c r="E104" s="141"/>
      <c r="F104" s="141"/>
      <c r="G104" s="141"/>
      <c r="H104" s="141"/>
      <c r="I104" s="142"/>
      <c r="J104" s="143">
        <f>J157</f>
        <v>0</v>
      </c>
      <c r="L104" s="139"/>
    </row>
    <row r="105" spans="1:31" s="10" customFormat="1" ht="19.899999999999999" customHeight="1">
      <c r="B105" s="139"/>
      <c r="D105" s="140" t="s">
        <v>3328</v>
      </c>
      <c r="E105" s="141"/>
      <c r="F105" s="141"/>
      <c r="G105" s="141"/>
      <c r="H105" s="141"/>
      <c r="I105" s="142"/>
      <c r="J105" s="143">
        <f>J163</f>
        <v>0</v>
      </c>
      <c r="L105" s="139"/>
    </row>
    <row r="106" spans="1:31" s="10" customFormat="1" ht="19.899999999999999" customHeight="1">
      <c r="B106" s="139"/>
      <c r="D106" s="140" t="s">
        <v>3329</v>
      </c>
      <c r="E106" s="141"/>
      <c r="F106" s="141"/>
      <c r="G106" s="141"/>
      <c r="H106" s="141"/>
      <c r="I106" s="142"/>
      <c r="J106" s="143">
        <f>J170</f>
        <v>0</v>
      </c>
      <c r="L106" s="139"/>
    </row>
    <row r="107" spans="1:31" s="10" customFormat="1" ht="19.899999999999999" customHeight="1">
      <c r="B107" s="139"/>
      <c r="D107" s="140" t="s">
        <v>3330</v>
      </c>
      <c r="E107" s="141"/>
      <c r="F107" s="141"/>
      <c r="G107" s="141"/>
      <c r="H107" s="141"/>
      <c r="I107" s="142"/>
      <c r="J107" s="143">
        <f>J173</f>
        <v>0</v>
      </c>
      <c r="L107" s="139"/>
    </row>
    <row r="108" spans="1:31" s="10" customFormat="1" ht="19.899999999999999" customHeight="1">
      <c r="B108" s="139"/>
      <c r="D108" s="140" t="s">
        <v>3331</v>
      </c>
      <c r="E108" s="141"/>
      <c r="F108" s="141"/>
      <c r="G108" s="141"/>
      <c r="H108" s="141"/>
      <c r="I108" s="142"/>
      <c r="J108" s="143">
        <f>J177</f>
        <v>0</v>
      </c>
      <c r="L108" s="139"/>
    </row>
    <row r="109" spans="1:31" s="10" customFormat="1" ht="19.899999999999999" customHeight="1">
      <c r="B109" s="139"/>
      <c r="D109" s="140" t="s">
        <v>3332</v>
      </c>
      <c r="E109" s="141"/>
      <c r="F109" s="141"/>
      <c r="G109" s="141"/>
      <c r="H109" s="141"/>
      <c r="I109" s="142"/>
      <c r="J109" s="143">
        <f>J210</f>
        <v>0</v>
      </c>
      <c r="L109" s="139"/>
    </row>
    <row r="110" spans="1:31" s="9" customFormat="1" ht="24.95" customHeight="1">
      <c r="B110" s="134"/>
      <c r="D110" s="135" t="s">
        <v>3333</v>
      </c>
      <c r="E110" s="136"/>
      <c r="F110" s="136"/>
      <c r="G110" s="136"/>
      <c r="H110" s="136"/>
      <c r="I110" s="137"/>
      <c r="J110" s="138">
        <f>J213</f>
        <v>0</v>
      </c>
      <c r="L110" s="134"/>
    </row>
    <row r="111" spans="1:31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10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28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129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244</v>
      </c>
      <c r="D117" s="33"/>
      <c r="E117" s="33"/>
      <c r="F117" s="33"/>
      <c r="G117" s="33"/>
      <c r="H117" s="33"/>
      <c r="I117" s="10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0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14</v>
      </c>
      <c r="D119" s="33"/>
      <c r="E119" s="33"/>
      <c r="F119" s="33"/>
      <c r="G119" s="33"/>
      <c r="H119" s="33"/>
      <c r="I119" s="10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5.5" customHeight="1">
      <c r="A120" s="33"/>
      <c r="B120" s="34"/>
      <c r="C120" s="33"/>
      <c r="D120" s="33"/>
      <c r="E120" s="274" t="str">
        <f>E7</f>
        <v>Novohradská knižnica Lučenec - PD pre rekon.budovy ul.Kármana 2- zmena PD riešenie časti budovy</v>
      </c>
      <c r="F120" s="275"/>
      <c r="G120" s="275"/>
      <c r="H120" s="275"/>
      <c r="I120" s="10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120</v>
      </c>
      <c r="D121" s="33"/>
      <c r="E121" s="33"/>
      <c r="F121" s="33"/>
      <c r="G121" s="33"/>
      <c r="H121" s="33"/>
      <c r="I121" s="10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3"/>
      <c r="D122" s="33"/>
      <c r="E122" s="250" t="str">
        <f>E9</f>
        <v>006 - Vetranie a klimatizácia</v>
      </c>
      <c r="F122" s="276"/>
      <c r="G122" s="276"/>
      <c r="H122" s="276"/>
      <c r="I122" s="10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10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18</v>
      </c>
      <c r="D124" s="33"/>
      <c r="E124" s="33"/>
      <c r="F124" s="26" t="str">
        <f>F12</f>
        <v>ul.Kármána 2, Lučenec</v>
      </c>
      <c r="G124" s="33"/>
      <c r="H124" s="33"/>
      <c r="I124" s="104" t="s">
        <v>20</v>
      </c>
      <c r="J124" s="56">
        <f>IF(J12="","",J12)</f>
        <v>43663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0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21</v>
      </c>
      <c r="D126" s="33"/>
      <c r="E126" s="33"/>
      <c r="F126" s="26" t="str">
        <f>E15</f>
        <v>BB samosprávny kraj</v>
      </c>
      <c r="G126" s="33"/>
      <c r="H126" s="33"/>
      <c r="I126" s="104" t="s">
        <v>27</v>
      </c>
      <c r="J126" s="31" t="str">
        <f>E21</f>
        <v>Ing.Atilla Farkaš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25</v>
      </c>
      <c r="D127" s="33"/>
      <c r="E127" s="33"/>
      <c r="F127" s="26" t="str">
        <f>IF(E18="","",E18)</f>
        <v>Vyplň údaj</v>
      </c>
      <c r="G127" s="33"/>
      <c r="H127" s="33"/>
      <c r="I127" s="104" t="s">
        <v>31</v>
      </c>
      <c r="J127" s="31" t="str">
        <f>E24</f>
        <v>Ing. Róbert Nagy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3"/>
      <c r="D128" s="33"/>
      <c r="E128" s="33"/>
      <c r="F128" s="33"/>
      <c r="G128" s="33"/>
      <c r="H128" s="33"/>
      <c r="I128" s="10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44"/>
      <c r="B129" s="145"/>
      <c r="C129" s="146" t="s">
        <v>245</v>
      </c>
      <c r="D129" s="147" t="s">
        <v>59</v>
      </c>
      <c r="E129" s="147" t="s">
        <v>55</v>
      </c>
      <c r="F129" s="147" t="s">
        <v>56</v>
      </c>
      <c r="G129" s="147" t="s">
        <v>246</v>
      </c>
      <c r="H129" s="147" t="s">
        <v>247</v>
      </c>
      <c r="I129" s="148" t="s">
        <v>248</v>
      </c>
      <c r="J129" s="149" t="s">
        <v>208</v>
      </c>
      <c r="K129" s="150" t="s">
        <v>249</v>
      </c>
      <c r="L129" s="151"/>
      <c r="M129" s="63" t="s">
        <v>1</v>
      </c>
      <c r="N129" s="64" t="s">
        <v>38</v>
      </c>
      <c r="O129" s="64" t="s">
        <v>250</v>
      </c>
      <c r="P129" s="64" t="s">
        <v>251</v>
      </c>
      <c r="Q129" s="64" t="s">
        <v>252</v>
      </c>
      <c r="R129" s="64" t="s">
        <v>253</v>
      </c>
      <c r="S129" s="64" t="s">
        <v>254</v>
      </c>
      <c r="T129" s="65" t="s">
        <v>255</v>
      </c>
      <c r="U129" s="144"/>
      <c r="V129" s="144"/>
      <c r="W129" s="144"/>
      <c r="X129" s="144"/>
      <c r="Y129" s="144"/>
      <c r="Z129" s="144"/>
      <c r="AA129" s="144"/>
      <c r="AB129" s="144"/>
      <c r="AC129" s="144"/>
      <c r="AD129" s="144"/>
      <c r="AE129" s="144"/>
    </row>
    <row r="130" spans="1:65" s="2" customFormat="1" ht="22.9" customHeight="1">
      <c r="A130" s="33"/>
      <c r="B130" s="34"/>
      <c r="C130" s="70" t="s">
        <v>209</v>
      </c>
      <c r="D130" s="33"/>
      <c r="E130" s="33"/>
      <c r="F130" s="33"/>
      <c r="G130" s="33"/>
      <c r="H130" s="33"/>
      <c r="I130" s="103"/>
      <c r="J130" s="152">
        <f>BK130</f>
        <v>0</v>
      </c>
      <c r="K130" s="33"/>
      <c r="L130" s="34"/>
      <c r="M130" s="66"/>
      <c r="N130" s="57"/>
      <c r="O130" s="67"/>
      <c r="P130" s="153">
        <f>P131+P156+P213</f>
        <v>0</v>
      </c>
      <c r="Q130" s="67"/>
      <c r="R130" s="153">
        <f>R131+R156+R213</f>
        <v>1.3389300000000002</v>
      </c>
      <c r="S130" s="67"/>
      <c r="T130" s="154">
        <f>T131+T156+T213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73</v>
      </c>
      <c r="AU130" s="18" t="s">
        <v>210</v>
      </c>
      <c r="BK130" s="155">
        <f>BK131+BK156+BK213</f>
        <v>0</v>
      </c>
    </row>
    <row r="131" spans="1:65" s="12" customFormat="1" ht="25.9" customHeight="1">
      <c r="B131" s="156"/>
      <c r="D131" s="157" t="s">
        <v>73</v>
      </c>
      <c r="E131" s="158" t="s">
        <v>256</v>
      </c>
      <c r="F131" s="158" t="s">
        <v>3032</v>
      </c>
      <c r="I131" s="159"/>
      <c r="J131" s="160">
        <f>BK131</f>
        <v>0</v>
      </c>
      <c r="L131" s="156"/>
      <c r="M131" s="161"/>
      <c r="N131" s="162"/>
      <c r="O131" s="162"/>
      <c r="P131" s="163">
        <f>P132+P134+P137+P142+P154</f>
        <v>0</v>
      </c>
      <c r="Q131" s="162"/>
      <c r="R131" s="163">
        <f>R132+R134+R137+R142+R154</f>
        <v>1.0530300000000001</v>
      </c>
      <c r="S131" s="162"/>
      <c r="T131" s="164">
        <f>T132+T134+T137+T142+T154</f>
        <v>0</v>
      </c>
      <c r="AR131" s="157" t="s">
        <v>82</v>
      </c>
      <c r="AT131" s="165" t="s">
        <v>73</v>
      </c>
      <c r="AU131" s="165" t="s">
        <v>74</v>
      </c>
      <c r="AY131" s="157" t="s">
        <v>258</v>
      </c>
      <c r="BK131" s="166">
        <f>BK132+BK134+BK137+BK142+BK154</f>
        <v>0</v>
      </c>
    </row>
    <row r="132" spans="1:65" s="12" customFormat="1" ht="22.9" customHeight="1">
      <c r="B132" s="156"/>
      <c r="D132" s="157" t="s">
        <v>73</v>
      </c>
      <c r="E132" s="167" t="s">
        <v>272</v>
      </c>
      <c r="F132" s="167" t="s">
        <v>3334</v>
      </c>
      <c r="I132" s="159"/>
      <c r="J132" s="168">
        <f>BK132</f>
        <v>0</v>
      </c>
      <c r="L132" s="156"/>
      <c r="M132" s="161"/>
      <c r="N132" s="162"/>
      <c r="O132" s="162"/>
      <c r="P132" s="163">
        <f>P133</f>
        <v>0</v>
      </c>
      <c r="Q132" s="162"/>
      <c r="R132" s="163">
        <f>R133</f>
        <v>8.6239999999999997E-2</v>
      </c>
      <c r="S132" s="162"/>
      <c r="T132" s="164">
        <f>T133</f>
        <v>0</v>
      </c>
      <c r="AR132" s="157" t="s">
        <v>82</v>
      </c>
      <c r="AT132" s="165" t="s">
        <v>73</v>
      </c>
      <c r="AU132" s="165" t="s">
        <v>82</v>
      </c>
      <c r="AY132" s="157" t="s">
        <v>258</v>
      </c>
      <c r="BK132" s="166">
        <f>BK133</f>
        <v>0</v>
      </c>
    </row>
    <row r="133" spans="1:65" s="2" customFormat="1" ht="24" customHeight="1">
      <c r="A133" s="33"/>
      <c r="B133" s="169"/>
      <c r="C133" s="170" t="s">
        <v>82</v>
      </c>
      <c r="D133" s="170" t="s">
        <v>260</v>
      </c>
      <c r="E133" s="171" t="s">
        <v>3335</v>
      </c>
      <c r="F133" s="172" t="s">
        <v>3336</v>
      </c>
      <c r="G133" s="173" t="s">
        <v>435</v>
      </c>
      <c r="H133" s="174">
        <v>14</v>
      </c>
      <c r="I133" s="175"/>
      <c r="J133" s="174">
        <f>ROUND(I133*H133,3)</f>
        <v>0</v>
      </c>
      <c r="K133" s="176"/>
      <c r="L133" s="34"/>
      <c r="M133" s="177" t="s">
        <v>1</v>
      </c>
      <c r="N133" s="178" t="s">
        <v>40</v>
      </c>
      <c r="O133" s="59"/>
      <c r="P133" s="179">
        <f>O133*H133</f>
        <v>0</v>
      </c>
      <c r="Q133" s="179">
        <v>6.1599999999999997E-3</v>
      </c>
      <c r="R133" s="179">
        <f>Q133*H133</f>
        <v>8.6239999999999997E-2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264</v>
      </c>
      <c r="AT133" s="181" t="s">
        <v>260</v>
      </c>
      <c r="AU133" s="181" t="s">
        <v>89</v>
      </c>
      <c r="AY133" s="18" t="s">
        <v>258</v>
      </c>
      <c r="BE133" s="182">
        <f>IF(N133="základná",J133,0)</f>
        <v>0</v>
      </c>
      <c r="BF133" s="182">
        <f>IF(N133="znížená",J133,0)</f>
        <v>0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8" t="s">
        <v>89</v>
      </c>
      <c r="BK133" s="183">
        <f>ROUND(I133*H133,3)</f>
        <v>0</v>
      </c>
      <c r="BL133" s="18" t="s">
        <v>264</v>
      </c>
      <c r="BM133" s="181" t="s">
        <v>89</v>
      </c>
    </row>
    <row r="134" spans="1:65" s="12" customFormat="1" ht="22.9" customHeight="1">
      <c r="B134" s="156"/>
      <c r="D134" s="157" t="s">
        <v>73</v>
      </c>
      <c r="E134" s="167" t="s">
        <v>264</v>
      </c>
      <c r="F134" s="167" t="s">
        <v>3052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SUM(P135:P136)</f>
        <v>0</v>
      </c>
      <c r="Q134" s="162"/>
      <c r="R134" s="163">
        <f>SUM(R135:R136)</f>
        <v>0.36496000000000001</v>
      </c>
      <c r="S134" s="162"/>
      <c r="T134" s="164">
        <f>SUM(T135:T136)</f>
        <v>0</v>
      </c>
      <c r="AR134" s="157" t="s">
        <v>82</v>
      </c>
      <c r="AT134" s="165" t="s">
        <v>73</v>
      </c>
      <c r="AU134" s="165" t="s">
        <v>82</v>
      </c>
      <c r="AY134" s="157" t="s">
        <v>258</v>
      </c>
      <c r="BK134" s="166">
        <f>SUM(BK135:BK136)</f>
        <v>0</v>
      </c>
    </row>
    <row r="135" spans="1:65" s="2" customFormat="1" ht="24" customHeight="1">
      <c r="A135" s="33"/>
      <c r="B135" s="169"/>
      <c r="C135" s="170" t="s">
        <v>89</v>
      </c>
      <c r="D135" s="170" t="s">
        <v>260</v>
      </c>
      <c r="E135" s="171" t="s">
        <v>3053</v>
      </c>
      <c r="F135" s="172" t="s">
        <v>3054</v>
      </c>
      <c r="G135" s="173" t="s">
        <v>435</v>
      </c>
      <c r="H135" s="174">
        <v>4</v>
      </c>
      <c r="I135" s="175"/>
      <c r="J135" s="174">
        <f>ROUND(I135*H135,3)</f>
        <v>0</v>
      </c>
      <c r="K135" s="176"/>
      <c r="L135" s="34"/>
      <c r="M135" s="177" t="s">
        <v>1</v>
      </c>
      <c r="N135" s="178" t="s">
        <v>40</v>
      </c>
      <c r="O135" s="59"/>
      <c r="P135" s="179">
        <f>O135*H135</f>
        <v>0</v>
      </c>
      <c r="Q135" s="179">
        <v>4.5620000000000001E-2</v>
      </c>
      <c r="R135" s="179">
        <f>Q135*H135</f>
        <v>0.18248</v>
      </c>
      <c r="S135" s="179">
        <v>0</v>
      </c>
      <c r="T135" s="18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1" t="s">
        <v>264</v>
      </c>
      <c r="AT135" s="181" t="s">
        <v>260</v>
      </c>
      <c r="AU135" s="181" t="s">
        <v>89</v>
      </c>
      <c r="AY135" s="18" t="s">
        <v>258</v>
      </c>
      <c r="BE135" s="182">
        <f>IF(N135="základná",J135,0)</f>
        <v>0</v>
      </c>
      <c r="BF135" s="182">
        <f>IF(N135="znížená",J135,0)</f>
        <v>0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8" t="s">
        <v>89</v>
      </c>
      <c r="BK135" s="183">
        <f>ROUND(I135*H135,3)</f>
        <v>0</v>
      </c>
      <c r="BL135" s="18" t="s">
        <v>264</v>
      </c>
      <c r="BM135" s="181" t="s">
        <v>264</v>
      </c>
    </row>
    <row r="136" spans="1:65" s="2" customFormat="1" ht="24" customHeight="1">
      <c r="A136" s="33"/>
      <c r="B136" s="169"/>
      <c r="C136" s="170" t="s">
        <v>272</v>
      </c>
      <c r="D136" s="170" t="s">
        <v>260</v>
      </c>
      <c r="E136" s="171" t="s">
        <v>3337</v>
      </c>
      <c r="F136" s="172" t="s">
        <v>3338</v>
      </c>
      <c r="G136" s="173" t="s">
        <v>2134</v>
      </c>
      <c r="H136" s="174">
        <v>4</v>
      </c>
      <c r="I136" s="175"/>
      <c r="J136" s="174">
        <f>ROUND(I136*H136,3)</f>
        <v>0</v>
      </c>
      <c r="K136" s="176"/>
      <c r="L136" s="34"/>
      <c r="M136" s="177" t="s">
        <v>1</v>
      </c>
      <c r="N136" s="178" t="s">
        <v>40</v>
      </c>
      <c r="O136" s="59"/>
      <c r="P136" s="179">
        <f>O136*H136</f>
        <v>0</v>
      </c>
      <c r="Q136" s="179">
        <v>4.5620000000000001E-2</v>
      </c>
      <c r="R136" s="179">
        <f>Q136*H136</f>
        <v>0.18248</v>
      </c>
      <c r="S136" s="179">
        <v>0</v>
      </c>
      <c r="T136" s="18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1" t="s">
        <v>264</v>
      </c>
      <c r="AT136" s="181" t="s">
        <v>260</v>
      </c>
      <c r="AU136" s="181" t="s">
        <v>89</v>
      </c>
      <c r="AY136" s="18" t="s">
        <v>258</v>
      </c>
      <c r="BE136" s="182">
        <f>IF(N136="základná",J136,0)</f>
        <v>0</v>
      </c>
      <c r="BF136" s="182">
        <f>IF(N136="znížená",J136,0)</f>
        <v>0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8" t="s">
        <v>89</v>
      </c>
      <c r="BK136" s="183">
        <f>ROUND(I136*H136,3)</f>
        <v>0</v>
      </c>
      <c r="BL136" s="18" t="s">
        <v>264</v>
      </c>
      <c r="BM136" s="181" t="s">
        <v>293</v>
      </c>
    </row>
    <row r="137" spans="1:65" s="12" customFormat="1" ht="22.9" customHeight="1">
      <c r="B137" s="156"/>
      <c r="D137" s="157" t="s">
        <v>73</v>
      </c>
      <c r="E137" s="167" t="s">
        <v>293</v>
      </c>
      <c r="F137" s="167" t="s">
        <v>3059</v>
      </c>
      <c r="I137" s="159"/>
      <c r="J137" s="168">
        <f>BK137</f>
        <v>0</v>
      </c>
      <c r="L137" s="156"/>
      <c r="M137" s="161"/>
      <c r="N137" s="162"/>
      <c r="O137" s="162"/>
      <c r="P137" s="163">
        <f>SUM(P138:P141)</f>
        <v>0</v>
      </c>
      <c r="Q137" s="162"/>
      <c r="R137" s="163">
        <f>SUM(R138:R141)</f>
        <v>0.60183000000000009</v>
      </c>
      <c r="S137" s="162"/>
      <c r="T137" s="164">
        <f>SUM(T138:T141)</f>
        <v>0</v>
      </c>
      <c r="AR137" s="157" t="s">
        <v>82</v>
      </c>
      <c r="AT137" s="165" t="s">
        <v>73</v>
      </c>
      <c r="AU137" s="165" t="s">
        <v>82</v>
      </c>
      <c r="AY137" s="157" t="s">
        <v>258</v>
      </c>
      <c r="BK137" s="166">
        <f>SUM(BK138:BK141)</f>
        <v>0</v>
      </c>
    </row>
    <row r="138" spans="1:65" s="2" customFormat="1" ht="24" customHeight="1">
      <c r="A138" s="33"/>
      <c r="B138" s="169"/>
      <c r="C138" s="170" t="s">
        <v>264</v>
      </c>
      <c r="D138" s="170" t="s">
        <v>260</v>
      </c>
      <c r="E138" s="171" t="s">
        <v>3339</v>
      </c>
      <c r="F138" s="172" t="s">
        <v>3340</v>
      </c>
      <c r="G138" s="173" t="s">
        <v>435</v>
      </c>
      <c r="H138" s="174">
        <v>4</v>
      </c>
      <c r="I138" s="175"/>
      <c r="J138" s="174">
        <f>ROUND(I138*H138,3)</f>
        <v>0</v>
      </c>
      <c r="K138" s="176"/>
      <c r="L138" s="34"/>
      <c r="M138" s="177" t="s">
        <v>1</v>
      </c>
      <c r="N138" s="178" t="s">
        <v>40</v>
      </c>
      <c r="O138" s="59"/>
      <c r="P138" s="179">
        <f>O138*H138</f>
        <v>0</v>
      </c>
      <c r="Q138" s="179">
        <v>3.79E-3</v>
      </c>
      <c r="R138" s="179">
        <f>Q138*H138</f>
        <v>1.516E-2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264</v>
      </c>
      <c r="AT138" s="181" t="s">
        <v>260</v>
      </c>
      <c r="AU138" s="181" t="s">
        <v>89</v>
      </c>
      <c r="AY138" s="18" t="s">
        <v>258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8" t="s">
        <v>89</v>
      </c>
      <c r="BK138" s="183">
        <f>ROUND(I138*H138,3)</f>
        <v>0</v>
      </c>
      <c r="BL138" s="18" t="s">
        <v>264</v>
      </c>
      <c r="BM138" s="181" t="s">
        <v>302</v>
      </c>
    </row>
    <row r="139" spans="1:65" s="2" customFormat="1" ht="24" customHeight="1">
      <c r="A139" s="33"/>
      <c r="B139" s="169"/>
      <c r="C139" s="170" t="s">
        <v>287</v>
      </c>
      <c r="D139" s="170" t="s">
        <v>260</v>
      </c>
      <c r="E139" s="171" t="s">
        <v>3064</v>
      </c>
      <c r="F139" s="172" t="s">
        <v>3065</v>
      </c>
      <c r="G139" s="173" t="s">
        <v>263</v>
      </c>
      <c r="H139" s="174">
        <v>1.5</v>
      </c>
      <c r="I139" s="175"/>
      <c r="J139" s="174">
        <f>ROUND(I139*H139,3)</f>
        <v>0</v>
      </c>
      <c r="K139" s="176"/>
      <c r="L139" s="34"/>
      <c r="M139" s="177" t="s">
        <v>1</v>
      </c>
      <c r="N139" s="178" t="s">
        <v>40</v>
      </c>
      <c r="O139" s="59"/>
      <c r="P139" s="179">
        <f>O139*H139</f>
        <v>0</v>
      </c>
      <c r="Q139" s="179">
        <v>7.5520000000000004E-2</v>
      </c>
      <c r="R139" s="179">
        <f>Q139*H139</f>
        <v>0.11328000000000001</v>
      </c>
      <c r="S139" s="179">
        <v>0</v>
      </c>
      <c r="T139" s="18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1" t="s">
        <v>264</v>
      </c>
      <c r="AT139" s="181" t="s">
        <v>260</v>
      </c>
      <c r="AU139" s="181" t="s">
        <v>89</v>
      </c>
      <c r="AY139" s="18" t="s">
        <v>258</v>
      </c>
      <c r="BE139" s="182">
        <f>IF(N139="základná",J139,0)</f>
        <v>0</v>
      </c>
      <c r="BF139" s="182">
        <f>IF(N139="znížená",J139,0)</f>
        <v>0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8" t="s">
        <v>89</v>
      </c>
      <c r="BK139" s="183">
        <f>ROUND(I139*H139,3)</f>
        <v>0</v>
      </c>
      <c r="BL139" s="18" t="s">
        <v>264</v>
      </c>
      <c r="BM139" s="181" t="s">
        <v>311</v>
      </c>
    </row>
    <row r="140" spans="1:65" s="2" customFormat="1" ht="24" customHeight="1">
      <c r="A140" s="33"/>
      <c r="B140" s="169"/>
      <c r="C140" s="170" t="s">
        <v>293</v>
      </c>
      <c r="D140" s="170" t="s">
        <v>260</v>
      </c>
      <c r="E140" s="171" t="s">
        <v>3341</v>
      </c>
      <c r="F140" s="172" t="s">
        <v>3342</v>
      </c>
      <c r="G140" s="173" t="s">
        <v>263</v>
      </c>
      <c r="H140" s="174">
        <v>1.5</v>
      </c>
      <c r="I140" s="175"/>
      <c r="J140" s="174">
        <f>ROUND(I140*H140,3)</f>
        <v>0</v>
      </c>
      <c r="K140" s="176"/>
      <c r="L140" s="34"/>
      <c r="M140" s="177" t="s">
        <v>1</v>
      </c>
      <c r="N140" s="178" t="s">
        <v>40</v>
      </c>
      <c r="O140" s="59"/>
      <c r="P140" s="179">
        <f>O140*H140</f>
        <v>0</v>
      </c>
      <c r="Q140" s="179">
        <v>3.6226666666666699E-2</v>
      </c>
      <c r="R140" s="179">
        <f>Q140*H140</f>
        <v>5.4340000000000048E-2</v>
      </c>
      <c r="S140" s="179">
        <v>0</v>
      </c>
      <c r="T140" s="18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1" t="s">
        <v>264</v>
      </c>
      <c r="AT140" s="181" t="s">
        <v>260</v>
      </c>
      <c r="AU140" s="181" t="s">
        <v>89</v>
      </c>
      <c r="AY140" s="18" t="s">
        <v>258</v>
      </c>
      <c r="BE140" s="182">
        <f>IF(N140="základná",J140,0)</f>
        <v>0</v>
      </c>
      <c r="BF140" s="182">
        <f>IF(N140="znížená",J140,0)</f>
        <v>0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8" t="s">
        <v>89</v>
      </c>
      <c r="BK140" s="183">
        <f>ROUND(I140*H140,3)</f>
        <v>0</v>
      </c>
      <c r="BL140" s="18" t="s">
        <v>264</v>
      </c>
      <c r="BM140" s="181" t="s">
        <v>320</v>
      </c>
    </row>
    <row r="141" spans="1:65" s="2" customFormat="1" ht="24" customHeight="1">
      <c r="A141" s="33"/>
      <c r="B141" s="169"/>
      <c r="C141" s="170" t="s">
        <v>297</v>
      </c>
      <c r="D141" s="170" t="s">
        <v>260</v>
      </c>
      <c r="E141" s="171" t="s">
        <v>3343</v>
      </c>
      <c r="F141" s="172" t="s">
        <v>3344</v>
      </c>
      <c r="G141" s="173" t="s">
        <v>275</v>
      </c>
      <c r="H141" s="174">
        <v>0.2</v>
      </c>
      <c r="I141" s="175"/>
      <c r="J141" s="174">
        <f>ROUND(I141*H141,3)</f>
        <v>0</v>
      </c>
      <c r="K141" s="176"/>
      <c r="L141" s="34"/>
      <c r="M141" s="177" t="s">
        <v>1</v>
      </c>
      <c r="N141" s="178" t="s">
        <v>40</v>
      </c>
      <c r="O141" s="59"/>
      <c r="P141" s="179">
        <f>O141*H141</f>
        <v>0</v>
      </c>
      <c r="Q141" s="179">
        <v>2.0952500000000001</v>
      </c>
      <c r="R141" s="179">
        <f>Q141*H141</f>
        <v>0.41905000000000003</v>
      </c>
      <c r="S141" s="179">
        <v>0</v>
      </c>
      <c r="T141" s="18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1" t="s">
        <v>264</v>
      </c>
      <c r="AT141" s="181" t="s">
        <v>260</v>
      </c>
      <c r="AU141" s="181" t="s">
        <v>89</v>
      </c>
      <c r="AY141" s="18" t="s">
        <v>258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8" t="s">
        <v>89</v>
      </c>
      <c r="BK141" s="183">
        <f>ROUND(I141*H141,3)</f>
        <v>0</v>
      </c>
      <c r="BL141" s="18" t="s">
        <v>264</v>
      </c>
      <c r="BM141" s="181" t="s">
        <v>332</v>
      </c>
    </row>
    <row r="142" spans="1:65" s="12" customFormat="1" ht="22.9" customHeight="1">
      <c r="B142" s="156"/>
      <c r="D142" s="157" t="s">
        <v>73</v>
      </c>
      <c r="E142" s="167" t="s">
        <v>306</v>
      </c>
      <c r="F142" s="167" t="s">
        <v>3123</v>
      </c>
      <c r="I142" s="159"/>
      <c r="J142" s="168">
        <f>BK142</f>
        <v>0</v>
      </c>
      <c r="L142" s="156"/>
      <c r="M142" s="161"/>
      <c r="N142" s="162"/>
      <c r="O142" s="162"/>
      <c r="P142" s="163">
        <f>SUM(P143:P153)</f>
        <v>0</v>
      </c>
      <c r="Q142" s="162"/>
      <c r="R142" s="163">
        <f>SUM(R143:R153)</f>
        <v>0</v>
      </c>
      <c r="S142" s="162"/>
      <c r="T142" s="164">
        <f>SUM(T143:T153)</f>
        <v>0</v>
      </c>
      <c r="AR142" s="157" t="s">
        <v>82</v>
      </c>
      <c r="AT142" s="165" t="s">
        <v>73</v>
      </c>
      <c r="AU142" s="165" t="s">
        <v>82</v>
      </c>
      <c r="AY142" s="157" t="s">
        <v>258</v>
      </c>
      <c r="BK142" s="166">
        <f>SUM(BK143:BK153)</f>
        <v>0</v>
      </c>
    </row>
    <row r="143" spans="1:65" s="2" customFormat="1" ht="36" customHeight="1">
      <c r="A143" s="33"/>
      <c r="B143" s="169"/>
      <c r="C143" s="170" t="s">
        <v>302</v>
      </c>
      <c r="D143" s="170" t="s">
        <v>260</v>
      </c>
      <c r="E143" s="171" t="s">
        <v>3345</v>
      </c>
      <c r="F143" s="172" t="s">
        <v>3346</v>
      </c>
      <c r="G143" s="173" t="s">
        <v>275</v>
      </c>
      <c r="H143" s="174">
        <v>0.1</v>
      </c>
      <c r="I143" s="175"/>
      <c r="J143" s="174">
        <f t="shared" ref="J143:J153" si="0">ROUND(I143*H143,3)</f>
        <v>0</v>
      </c>
      <c r="K143" s="176"/>
      <c r="L143" s="34"/>
      <c r="M143" s="177" t="s">
        <v>1</v>
      </c>
      <c r="N143" s="178" t="s">
        <v>40</v>
      </c>
      <c r="O143" s="59"/>
      <c r="P143" s="179">
        <f t="shared" ref="P143:P153" si="1">O143*H143</f>
        <v>0</v>
      </c>
      <c r="Q143" s="179">
        <v>0</v>
      </c>
      <c r="R143" s="179">
        <f t="shared" ref="R143:R153" si="2">Q143*H143</f>
        <v>0</v>
      </c>
      <c r="S143" s="179">
        <v>0</v>
      </c>
      <c r="T143" s="180">
        <f t="shared" ref="T143:T153" si="3"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264</v>
      </c>
      <c r="AT143" s="181" t="s">
        <v>260</v>
      </c>
      <c r="AU143" s="181" t="s">
        <v>89</v>
      </c>
      <c r="AY143" s="18" t="s">
        <v>258</v>
      </c>
      <c r="BE143" s="182">
        <f t="shared" ref="BE143:BE153" si="4">IF(N143="základná",J143,0)</f>
        <v>0</v>
      </c>
      <c r="BF143" s="182">
        <f t="shared" ref="BF143:BF153" si="5">IF(N143="znížená",J143,0)</f>
        <v>0</v>
      </c>
      <c r="BG143" s="182">
        <f t="shared" ref="BG143:BG153" si="6">IF(N143="zákl. prenesená",J143,0)</f>
        <v>0</v>
      </c>
      <c r="BH143" s="182">
        <f t="shared" ref="BH143:BH153" si="7">IF(N143="zníž. prenesená",J143,0)</f>
        <v>0</v>
      </c>
      <c r="BI143" s="182">
        <f t="shared" ref="BI143:BI153" si="8">IF(N143="nulová",J143,0)</f>
        <v>0</v>
      </c>
      <c r="BJ143" s="18" t="s">
        <v>89</v>
      </c>
      <c r="BK143" s="183">
        <f t="shared" ref="BK143:BK153" si="9">ROUND(I143*H143,3)</f>
        <v>0</v>
      </c>
      <c r="BL143" s="18" t="s">
        <v>264</v>
      </c>
      <c r="BM143" s="181" t="s">
        <v>351</v>
      </c>
    </row>
    <row r="144" spans="1:65" s="2" customFormat="1" ht="24" customHeight="1">
      <c r="A144" s="33"/>
      <c r="B144" s="169"/>
      <c r="C144" s="170" t="s">
        <v>306</v>
      </c>
      <c r="D144" s="170" t="s">
        <v>260</v>
      </c>
      <c r="E144" s="171" t="s">
        <v>3347</v>
      </c>
      <c r="F144" s="172" t="s">
        <v>3348</v>
      </c>
      <c r="G144" s="173" t="s">
        <v>263</v>
      </c>
      <c r="H144" s="174">
        <v>1</v>
      </c>
      <c r="I144" s="175"/>
      <c r="J144" s="174">
        <f t="shared" si="0"/>
        <v>0</v>
      </c>
      <c r="K144" s="176"/>
      <c r="L144" s="34"/>
      <c r="M144" s="177" t="s">
        <v>1</v>
      </c>
      <c r="N144" s="178" t="s">
        <v>40</v>
      </c>
      <c r="O144" s="59"/>
      <c r="P144" s="179">
        <f t="shared" si="1"/>
        <v>0</v>
      </c>
      <c r="Q144" s="179">
        <v>0</v>
      </c>
      <c r="R144" s="179">
        <f t="shared" si="2"/>
        <v>0</v>
      </c>
      <c r="S144" s="179">
        <v>0</v>
      </c>
      <c r="T144" s="18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1" t="s">
        <v>264</v>
      </c>
      <c r="AT144" s="181" t="s">
        <v>260</v>
      </c>
      <c r="AU144" s="181" t="s">
        <v>89</v>
      </c>
      <c r="AY144" s="18" t="s">
        <v>258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18" t="s">
        <v>89</v>
      </c>
      <c r="BK144" s="183">
        <f t="shared" si="9"/>
        <v>0</v>
      </c>
      <c r="BL144" s="18" t="s">
        <v>264</v>
      </c>
      <c r="BM144" s="181" t="s">
        <v>365</v>
      </c>
    </row>
    <row r="145" spans="1:65" s="2" customFormat="1" ht="24" customHeight="1">
      <c r="A145" s="33"/>
      <c r="B145" s="169"/>
      <c r="C145" s="170" t="s">
        <v>311</v>
      </c>
      <c r="D145" s="170" t="s">
        <v>260</v>
      </c>
      <c r="E145" s="171" t="s">
        <v>3349</v>
      </c>
      <c r="F145" s="172" t="s">
        <v>3350</v>
      </c>
      <c r="G145" s="173" t="s">
        <v>435</v>
      </c>
      <c r="H145" s="174">
        <v>12</v>
      </c>
      <c r="I145" s="175"/>
      <c r="J145" s="174">
        <f t="shared" si="0"/>
        <v>0</v>
      </c>
      <c r="K145" s="176"/>
      <c r="L145" s="34"/>
      <c r="M145" s="177" t="s">
        <v>1</v>
      </c>
      <c r="N145" s="178" t="s">
        <v>40</v>
      </c>
      <c r="O145" s="59"/>
      <c r="P145" s="179">
        <f t="shared" si="1"/>
        <v>0</v>
      </c>
      <c r="Q145" s="179">
        <v>0</v>
      </c>
      <c r="R145" s="179">
        <f t="shared" si="2"/>
        <v>0</v>
      </c>
      <c r="S145" s="179">
        <v>0</v>
      </c>
      <c r="T145" s="18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1" t="s">
        <v>264</v>
      </c>
      <c r="AT145" s="181" t="s">
        <v>260</v>
      </c>
      <c r="AU145" s="181" t="s">
        <v>89</v>
      </c>
      <c r="AY145" s="18" t="s">
        <v>258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18" t="s">
        <v>89</v>
      </c>
      <c r="BK145" s="183">
        <f t="shared" si="9"/>
        <v>0</v>
      </c>
      <c r="BL145" s="18" t="s">
        <v>264</v>
      </c>
      <c r="BM145" s="181" t="s">
        <v>7</v>
      </c>
    </row>
    <row r="146" spans="1:65" s="2" customFormat="1" ht="24" customHeight="1">
      <c r="A146" s="33"/>
      <c r="B146" s="169"/>
      <c r="C146" s="170" t="s">
        <v>316</v>
      </c>
      <c r="D146" s="170" t="s">
        <v>260</v>
      </c>
      <c r="E146" s="171" t="s">
        <v>3351</v>
      </c>
      <c r="F146" s="172" t="s">
        <v>3352</v>
      </c>
      <c r="G146" s="173" t="s">
        <v>435</v>
      </c>
      <c r="H146" s="174">
        <v>2</v>
      </c>
      <c r="I146" s="175"/>
      <c r="J146" s="174">
        <f t="shared" si="0"/>
        <v>0</v>
      </c>
      <c r="K146" s="176"/>
      <c r="L146" s="34"/>
      <c r="M146" s="177" t="s">
        <v>1</v>
      </c>
      <c r="N146" s="178" t="s">
        <v>40</v>
      </c>
      <c r="O146" s="59"/>
      <c r="P146" s="179">
        <f t="shared" si="1"/>
        <v>0</v>
      </c>
      <c r="Q146" s="179">
        <v>0</v>
      </c>
      <c r="R146" s="179">
        <f t="shared" si="2"/>
        <v>0</v>
      </c>
      <c r="S146" s="179">
        <v>0</v>
      </c>
      <c r="T146" s="18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1" t="s">
        <v>264</v>
      </c>
      <c r="AT146" s="181" t="s">
        <v>260</v>
      </c>
      <c r="AU146" s="181" t="s">
        <v>89</v>
      </c>
      <c r="AY146" s="18" t="s">
        <v>258</v>
      </c>
      <c r="BE146" s="182">
        <f t="shared" si="4"/>
        <v>0</v>
      </c>
      <c r="BF146" s="182">
        <f t="shared" si="5"/>
        <v>0</v>
      </c>
      <c r="BG146" s="182">
        <f t="shared" si="6"/>
        <v>0</v>
      </c>
      <c r="BH146" s="182">
        <f t="shared" si="7"/>
        <v>0</v>
      </c>
      <c r="BI146" s="182">
        <f t="shared" si="8"/>
        <v>0</v>
      </c>
      <c r="BJ146" s="18" t="s">
        <v>89</v>
      </c>
      <c r="BK146" s="183">
        <f t="shared" si="9"/>
        <v>0</v>
      </c>
      <c r="BL146" s="18" t="s">
        <v>264</v>
      </c>
      <c r="BM146" s="181" t="s">
        <v>383</v>
      </c>
    </row>
    <row r="147" spans="1:65" s="2" customFormat="1" ht="24" customHeight="1">
      <c r="A147" s="33"/>
      <c r="B147" s="169"/>
      <c r="C147" s="170" t="s">
        <v>320</v>
      </c>
      <c r="D147" s="170" t="s">
        <v>260</v>
      </c>
      <c r="E147" s="171" t="s">
        <v>3353</v>
      </c>
      <c r="F147" s="172" t="s">
        <v>3354</v>
      </c>
      <c r="G147" s="173" t="s">
        <v>435</v>
      </c>
      <c r="H147" s="174">
        <v>4</v>
      </c>
      <c r="I147" s="175"/>
      <c r="J147" s="174">
        <f t="shared" si="0"/>
        <v>0</v>
      </c>
      <c r="K147" s="176"/>
      <c r="L147" s="34"/>
      <c r="M147" s="177" t="s">
        <v>1</v>
      </c>
      <c r="N147" s="178" t="s">
        <v>40</v>
      </c>
      <c r="O147" s="59"/>
      <c r="P147" s="179">
        <f t="shared" si="1"/>
        <v>0</v>
      </c>
      <c r="Q147" s="179">
        <v>0</v>
      </c>
      <c r="R147" s="179">
        <f t="shared" si="2"/>
        <v>0</v>
      </c>
      <c r="S147" s="179">
        <v>0</v>
      </c>
      <c r="T147" s="18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1" t="s">
        <v>264</v>
      </c>
      <c r="AT147" s="181" t="s">
        <v>260</v>
      </c>
      <c r="AU147" s="181" t="s">
        <v>89</v>
      </c>
      <c r="AY147" s="18" t="s">
        <v>258</v>
      </c>
      <c r="BE147" s="182">
        <f t="shared" si="4"/>
        <v>0</v>
      </c>
      <c r="BF147" s="182">
        <f t="shared" si="5"/>
        <v>0</v>
      </c>
      <c r="BG147" s="182">
        <f t="shared" si="6"/>
        <v>0</v>
      </c>
      <c r="BH147" s="182">
        <f t="shared" si="7"/>
        <v>0</v>
      </c>
      <c r="BI147" s="182">
        <f t="shared" si="8"/>
        <v>0</v>
      </c>
      <c r="BJ147" s="18" t="s">
        <v>89</v>
      </c>
      <c r="BK147" s="183">
        <f t="shared" si="9"/>
        <v>0</v>
      </c>
      <c r="BL147" s="18" t="s">
        <v>264</v>
      </c>
      <c r="BM147" s="181" t="s">
        <v>393</v>
      </c>
    </row>
    <row r="148" spans="1:65" s="2" customFormat="1" ht="36" customHeight="1">
      <c r="A148" s="33"/>
      <c r="B148" s="169"/>
      <c r="C148" s="170" t="s">
        <v>326</v>
      </c>
      <c r="D148" s="170" t="s">
        <v>260</v>
      </c>
      <c r="E148" s="171" t="s">
        <v>3355</v>
      </c>
      <c r="F148" s="172" t="s">
        <v>3356</v>
      </c>
      <c r="G148" s="173" t="s">
        <v>528</v>
      </c>
      <c r="H148" s="174">
        <v>20</v>
      </c>
      <c r="I148" s="175"/>
      <c r="J148" s="174">
        <f t="shared" si="0"/>
        <v>0</v>
      </c>
      <c r="K148" s="176"/>
      <c r="L148" s="34"/>
      <c r="M148" s="177" t="s">
        <v>1</v>
      </c>
      <c r="N148" s="178" t="s">
        <v>40</v>
      </c>
      <c r="O148" s="59"/>
      <c r="P148" s="179">
        <f t="shared" si="1"/>
        <v>0</v>
      </c>
      <c r="Q148" s="179">
        <v>0</v>
      </c>
      <c r="R148" s="179">
        <f t="shared" si="2"/>
        <v>0</v>
      </c>
      <c r="S148" s="179">
        <v>0</v>
      </c>
      <c r="T148" s="18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264</v>
      </c>
      <c r="AT148" s="181" t="s">
        <v>260</v>
      </c>
      <c r="AU148" s="181" t="s">
        <v>89</v>
      </c>
      <c r="AY148" s="18" t="s">
        <v>258</v>
      </c>
      <c r="BE148" s="182">
        <f t="shared" si="4"/>
        <v>0</v>
      </c>
      <c r="BF148" s="182">
        <f t="shared" si="5"/>
        <v>0</v>
      </c>
      <c r="BG148" s="182">
        <f t="shared" si="6"/>
        <v>0</v>
      </c>
      <c r="BH148" s="182">
        <f t="shared" si="7"/>
        <v>0</v>
      </c>
      <c r="BI148" s="182">
        <f t="shared" si="8"/>
        <v>0</v>
      </c>
      <c r="BJ148" s="18" t="s">
        <v>89</v>
      </c>
      <c r="BK148" s="183">
        <f t="shared" si="9"/>
        <v>0</v>
      </c>
      <c r="BL148" s="18" t="s">
        <v>264</v>
      </c>
      <c r="BM148" s="181" t="s">
        <v>406</v>
      </c>
    </row>
    <row r="149" spans="1:65" s="2" customFormat="1" ht="16.5" customHeight="1">
      <c r="A149" s="33"/>
      <c r="B149" s="169"/>
      <c r="C149" s="170" t="s">
        <v>332</v>
      </c>
      <c r="D149" s="170" t="s">
        <v>260</v>
      </c>
      <c r="E149" s="171" t="s">
        <v>2920</v>
      </c>
      <c r="F149" s="172" t="s">
        <v>2921</v>
      </c>
      <c r="G149" s="173" t="s">
        <v>323</v>
      </c>
      <c r="H149" s="174">
        <v>0.57999999999999996</v>
      </c>
      <c r="I149" s="175"/>
      <c r="J149" s="174">
        <f t="shared" si="0"/>
        <v>0</v>
      </c>
      <c r="K149" s="176"/>
      <c r="L149" s="34"/>
      <c r="M149" s="177" t="s">
        <v>1</v>
      </c>
      <c r="N149" s="178" t="s">
        <v>40</v>
      </c>
      <c r="O149" s="59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1" t="s">
        <v>264</v>
      </c>
      <c r="AT149" s="181" t="s">
        <v>260</v>
      </c>
      <c r="AU149" s="181" t="s">
        <v>89</v>
      </c>
      <c r="AY149" s="18" t="s">
        <v>258</v>
      </c>
      <c r="BE149" s="182">
        <f t="shared" si="4"/>
        <v>0</v>
      </c>
      <c r="BF149" s="182">
        <f t="shared" si="5"/>
        <v>0</v>
      </c>
      <c r="BG149" s="182">
        <f t="shared" si="6"/>
        <v>0</v>
      </c>
      <c r="BH149" s="182">
        <f t="shared" si="7"/>
        <v>0</v>
      </c>
      <c r="BI149" s="182">
        <f t="shared" si="8"/>
        <v>0</v>
      </c>
      <c r="BJ149" s="18" t="s">
        <v>89</v>
      </c>
      <c r="BK149" s="183">
        <f t="shared" si="9"/>
        <v>0</v>
      </c>
      <c r="BL149" s="18" t="s">
        <v>264</v>
      </c>
      <c r="BM149" s="181" t="s">
        <v>424</v>
      </c>
    </row>
    <row r="150" spans="1:65" s="2" customFormat="1" ht="16.5" customHeight="1">
      <c r="A150" s="33"/>
      <c r="B150" s="169"/>
      <c r="C150" s="170" t="s">
        <v>338</v>
      </c>
      <c r="D150" s="170" t="s">
        <v>260</v>
      </c>
      <c r="E150" s="171" t="s">
        <v>1458</v>
      </c>
      <c r="F150" s="172" t="s">
        <v>1459</v>
      </c>
      <c r="G150" s="173" t="s">
        <v>323</v>
      </c>
      <c r="H150" s="174">
        <v>0.57999999999999996</v>
      </c>
      <c r="I150" s="175"/>
      <c r="J150" s="174">
        <f t="shared" si="0"/>
        <v>0</v>
      </c>
      <c r="K150" s="176"/>
      <c r="L150" s="34"/>
      <c r="M150" s="177" t="s">
        <v>1</v>
      </c>
      <c r="N150" s="178" t="s">
        <v>40</v>
      </c>
      <c r="O150" s="59"/>
      <c r="P150" s="179">
        <f t="shared" si="1"/>
        <v>0</v>
      </c>
      <c r="Q150" s="179">
        <v>0</v>
      </c>
      <c r="R150" s="179">
        <f t="shared" si="2"/>
        <v>0</v>
      </c>
      <c r="S150" s="179">
        <v>0</v>
      </c>
      <c r="T150" s="18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1" t="s">
        <v>264</v>
      </c>
      <c r="AT150" s="181" t="s">
        <v>260</v>
      </c>
      <c r="AU150" s="181" t="s">
        <v>89</v>
      </c>
      <c r="AY150" s="18" t="s">
        <v>258</v>
      </c>
      <c r="BE150" s="182">
        <f t="shared" si="4"/>
        <v>0</v>
      </c>
      <c r="BF150" s="182">
        <f t="shared" si="5"/>
        <v>0</v>
      </c>
      <c r="BG150" s="182">
        <f t="shared" si="6"/>
        <v>0</v>
      </c>
      <c r="BH150" s="182">
        <f t="shared" si="7"/>
        <v>0</v>
      </c>
      <c r="BI150" s="182">
        <f t="shared" si="8"/>
        <v>0</v>
      </c>
      <c r="BJ150" s="18" t="s">
        <v>89</v>
      </c>
      <c r="BK150" s="183">
        <f t="shared" si="9"/>
        <v>0</v>
      </c>
      <c r="BL150" s="18" t="s">
        <v>264</v>
      </c>
      <c r="BM150" s="181" t="s">
        <v>437</v>
      </c>
    </row>
    <row r="151" spans="1:65" s="2" customFormat="1" ht="24" customHeight="1">
      <c r="A151" s="33"/>
      <c r="B151" s="169"/>
      <c r="C151" s="170" t="s">
        <v>351</v>
      </c>
      <c r="D151" s="170" t="s">
        <v>260</v>
      </c>
      <c r="E151" s="171" t="s">
        <v>1462</v>
      </c>
      <c r="F151" s="172" t="s">
        <v>2924</v>
      </c>
      <c r="G151" s="173" t="s">
        <v>323</v>
      </c>
      <c r="H151" s="174">
        <v>14.5</v>
      </c>
      <c r="I151" s="175"/>
      <c r="J151" s="174">
        <f t="shared" si="0"/>
        <v>0</v>
      </c>
      <c r="K151" s="176"/>
      <c r="L151" s="34"/>
      <c r="M151" s="177" t="s">
        <v>1</v>
      </c>
      <c r="N151" s="178" t="s">
        <v>40</v>
      </c>
      <c r="O151" s="59"/>
      <c r="P151" s="179">
        <f t="shared" si="1"/>
        <v>0</v>
      </c>
      <c r="Q151" s="179">
        <v>0</v>
      </c>
      <c r="R151" s="179">
        <f t="shared" si="2"/>
        <v>0</v>
      </c>
      <c r="S151" s="179">
        <v>0</v>
      </c>
      <c r="T151" s="18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1" t="s">
        <v>264</v>
      </c>
      <c r="AT151" s="181" t="s">
        <v>260</v>
      </c>
      <c r="AU151" s="181" t="s">
        <v>89</v>
      </c>
      <c r="AY151" s="18" t="s">
        <v>258</v>
      </c>
      <c r="BE151" s="182">
        <f t="shared" si="4"/>
        <v>0</v>
      </c>
      <c r="BF151" s="182">
        <f t="shared" si="5"/>
        <v>0</v>
      </c>
      <c r="BG151" s="182">
        <f t="shared" si="6"/>
        <v>0</v>
      </c>
      <c r="BH151" s="182">
        <f t="shared" si="7"/>
        <v>0</v>
      </c>
      <c r="BI151" s="182">
        <f t="shared" si="8"/>
        <v>0</v>
      </c>
      <c r="BJ151" s="18" t="s">
        <v>89</v>
      </c>
      <c r="BK151" s="183">
        <f t="shared" si="9"/>
        <v>0</v>
      </c>
      <c r="BL151" s="18" t="s">
        <v>264</v>
      </c>
      <c r="BM151" s="181" t="s">
        <v>445</v>
      </c>
    </row>
    <row r="152" spans="1:65" s="2" customFormat="1" ht="24" customHeight="1">
      <c r="A152" s="33"/>
      <c r="B152" s="169"/>
      <c r="C152" s="170" t="s">
        <v>357</v>
      </c>
      <c r="D152" s="170" t="s">
        <v>260</v>
      </c>
      <c r="E152" s="171" t="s">
        <v>1467</v>
      </c>
      <c r="F152" s="172" t="s">
        <v>1468</v>
      </c>
      <c r="G152" s="173" t="s">
        <v>323</v>
      </c>
      <c r="H152" s="174">
        <v>0.57999999999999996</v>
      </c>
      <c r="I152" s="175"/>
      <c r="J152" s="174">
        <f t="shared" si="0"/>
        <v>0</v>
      </c>
      <c r="K152" s="176"/>
      <c r="L152" s="34"/>
      <c r="M152" s="177" t="s">
        <v>1</v>
      </c>
      <c r="N152" s="178" t="s">
        <v>40</v>
      </c>
      <c r="O152" s="59"/>
      <c r="P152" s="179">
        <f t="shared" si="1"/>
        <v>0</v>
      </c>
      <c r="Q152" s="179">
        <v>0</v>
      </c>
      <c r="R152" s="179">
        <f t="shared" si="2"/>
        <v>0</v>
      </c>
      <c r="S152" s="179">
        <v>0</v>
      </c>
      <c r="T152" s="18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1" t="s">
        <v>264</v>
      </c>
      <c r="AT152" s="181" t="s">
        <v>260</v>
      </c>
      <c r="AU152" s="181" t="s">
        <v>89</v>
      </c>
      <c r="AY152" s="18" t="s">
        <v>258</v>
      </c>
      <c r="BE152" s="182">
        <f t="shared" si="4"/>
        <v>0</v>
      </c>
      <c r="BF152" s="182">
        <f t="shared" si="5"/>
        <v>0</v>
      </c>
      <c r="BG152" s="182">
        <f t="shared" si="6"/>
        <v>0</v>
      </c>
      <c r="BH152" s="182">
        <f t="shared" si="7"/>
        <v>0</v>
      </c>
      <c r="BI152" s="182">
        <f t="shared" si="8"/>
        <v>0</v>
      </c>
      <c r="BJ152" s="18" t="s">
        <v>89</v>
      </c>
      <c r="BK152" s="183">
        <f t="shared" si="9"/>
        <v>0</v>
      </c>
      <c r="BL152" s="18" t="s">
        <v>264</v>
      </c>
      <c r="BM152" s="181" t="s">
        <v>453</v>
      </c>
    </row>
    <row r="153" spans="1:65" s="2" customFormat="1" ht="24" customHeight="1">
      <c r="A153" s="33"/>
      <c r="B153" s="169"/>
      <c r="C153" s="170" t="s">
        <v>365</v>
      </c>
      <c r="D153" s="170" t="s">
        <v>260</v>
      </c>
      <c r="E153" s="171" t="s">
        <v>1476</v>
      </c>
      <c r="F153" s="172" t="s">
        <v>2925</v>
      </c>
      <c r="G153" s="173" t="s">
        <v>323</v>
      </c>
      <c r="H153" s="174">
        <v>0.57999999999999996</v>
      </c>
      <c r="I153" s="175"/>
      <c r="J153" s="174">
        <f t="shared" si="0"/>
        <v>0</v>
      </c>
      <c r="K153" s="176"/>
      <c r="L153" s="34"/>
      <c r="M153" s="177" t="s">
        <v>1</v>
      </c>
      <c r="N153" s="178" t="s">
        <v>40</v>
      </c>
      <c r="O153" s="59"/>
      <c r="P153" s="179">
        <f t="shared" si="1"/>
        <v>0</v>
      </c>
      <c r="Q153" s="179">
        <v>0</v>
      </c>
      <c r="R153" s="179">
        <f t="shared" si="2"/>
        <v>0</v>
      </c>
      <c r="S153" s="179">
        <v>0</v>
      </c>
      <c r="T153" s="18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264</v>
      </c>
      <c r="AT153" s="181" t="s">
        <v>260</v>
      </c>
      <c r="AU153" s="181" t="s">
        <v>89</v>
      </c>
      <c r="AY153" s="18" t="s">
        <v>258</v>
      </c>
      <c r="BE153" s="182">
        <f t="shared" si="4"/>
        <v>0</v>
      </c>
      <c r="BF153" s="182">
        <f t="shared" si="5"/>
        <v>0</v>
      </c>
      <c r="BG153" s="182">
        <f t="shared" si="6"/>
        <v>0</v>
      </c>
      <c r="BH153" s="182">
        <f t="shared" si="7"/>
        <v>0</v>
      </c>
      <c r="BI153" s="182">
        <f t="shared" si="8"/>
        <v>0</v>
      </c>
      <c r="BJ153" s="18" t="s">
        <v>89</v>
      </c>
      <c r="BK153" s="183">
        <f t="shared" si="9"/>
        <v>0</v>
      </c>
      <c r="BL153" s="18" t="s">
        <v>264</v>
      </c>
      <c r="BM153" s="181" t="s">
        <v>461</v>
      </c>
    </row>
    <row r="154" spans="1:65" s="12" customFormat="1" ht="22.9" customHeight="1">
      <c r="B154" s="156"/>
      <c r="D154" s="157" t="s">
        <v>73</v>
      </c>
      <c r="E154" s="167" t="s">
        <v>996</v>
      </c>
      <c r="F154" s="167" t="s">
        <v>3138</v>
      </c>
      <c r="I154" s="159"/>
      <c r="J154" s="168">
        <f>BK154</f>
        <v>0</v>
      </c>
      <c r="L154" s="156"/>
      <c r="M154" s="161"/>
      <c r="N154" s="162"/>
      <c r="O154" s="162"/>
      <c r="P154" s="163">
        <f>P155</f>
        <v>0</v>
      </c>
      <c r="Q154" s="162"/>
      <c r="R154" s="163">
        <f>R155</f>
        <v>0</v>
      </c>
      <c r="S154" s="162"/>
      <c r="T154" s="164">
        <f>T155</f>
        <v>0</v>
      </c>
      <c r="AR154" s="157" t="s">
        <v>82</v>
      </c>
      <c r="AT154" s="165" t="s">
        <v>73</v>
      </c>
      <c r="AU154" s="165" t="s">
        <v>82</v>
      </c>
      <c r="AY154" s="157" t="s">
        <v>258</v>
      </c>
      <c r="BK154" s="166">
        <f>BK155</f>
        <v>0</v>
      </c>
    </row>
    <row r="155" spans="1:65" s="2" customFormat="1" ht="24" customHeight="1">
      <c r="A155" s="33"/>
      <c r="B155" s="169"/>
      <c r="C155" s="170" t="s">
        <v>370</v>
      </c>
      <c r="D155" s="170" t="s">
        <v>260</v>
      </c>
      <c r="E155" s="171" t="s">
        <v>1481</v>
      </c>
      <c r="F155" s="172" t="s">
        <v>1482</v>
      </c>
      <c r="G155" s="173" t="s">
        <v>323</v>
      </c>
      <c r="H155" s="174">
        <v>1.0529999999999999</v>
      </c>
      <c r="I155" s="175"/>
      <c r="J155" s="174">
        <f>ROUND(I155*H155,3)</f>
        <v>0</v>
      </c>
      <c r="K155" s="176"/>
      <c r="L155" s="34"/>
      <c r="M155" s="177" t="s">
        <v>1</v>
      </c>
      <c r="N155" s="178" t="s">
        <v>40</v>
      </c>
      <c r="O155" s="59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1" t="s">
        <v>264</v>
      </c>
      <c r="AT155" s="181" t="s">
        <v>260</v>
      </c>
      <c r="AU155" s="181" t="s">
        <v>89</v>
      </c>
      <c r="AY155" s="18" t="s">
        <v>258</v>
      </c>
      <c r="BE155" s="182">
        <f>IF(N155="základná",J155,0)</f>
        <v>0</v>
      </c>
      <c r="BF155" s="182">
        <f>IF(N155="znížená",J155,0)</f>
        <v>0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8" t="s">
        <v>89</v>
      </c>
      <c r="BK155" s="183">
        <f>ROUND(I155*H155,3)</f>
        <v>0</v>
      </c>
      <c r="BL155" s="18" t="s">
        <v>264</v>
      </c>
      <c r="BM155" s="181" t="s">
        <v>469</v>
      </c>
    </row>
    <row r="156" spans="1:65" s="12" customFormat="1" ht="25.9" customHeight="1">
      <c r="B156" s="156"/>
      <c r="D156" s="157" t="s">
        <v>73</v>
      </c>
      <c r="E156" s="158" t="s">
        <v>1484</v>
      </c>
      <c r="F156" s="158" t="s">
        <v>2850</v>
      </c>
      <c r="I156" s="159"/>
      <c r="J156" s="160">
        <f>BK156</f>
        <v>0</v>
      </c>
      <c r="L156" s="156"/>
      <c r="M156" s="161"/>
      <c r="N156" s="162"/>
      <c r="O156" s="162"/>
      <c r="P156" s="163">
        <f>P157+P163+P170+P173+P177+P210</f>
        <v>0</v>
      </c>
      <c r="Q156" s="162"/>
      <c r="R156" s="163">
        <f>R157+R163+R170+R173+R177+R210</f>
        <v>0.28590000000000004</v>
      </c>
      <c r="S156" s="162"/>
      <c r="T156" s="164">
        <f>T157+T163+T170+T173+T177+T210</f>
        <v>0</v>
      </c>
      <c r="AR156" s="157" t="s">
        <v>89</v>
      </c>
      <c r="AT156" s="165" t="s">
        <v>73</v>
      </c>
      <c r="AU156" s="165" t="s">
        <v>74</v>
      </c>
      <c r="AY156" s="157" t="s">
        <v>258</v>
      </c>
      <c r="BK156" s="166">
        <f>BK157+BK163+BK170+BK173+BK177+BK210</f>
        <v>0</v>
      </c>
    </row>
    <row r="157" spans="1:65" s="12" customFormat="1" ht="22.9" customHeight="1">
      <c r="B157" s="156"/>
      <c r="D157" s="157" t="s">
        <v>73</v>
      </c>
      <c r="E157" s="167" t="s">
        <v>1523</v>
      </c>
      <c r="F157" s="167" t="s">
        <v>3152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SUM(P158:P162)</f>
        <v>0</v>
      </c>
      <c r="Q157" s="162"/>
      <c r="R157" s="163">
        <f>SUM(R158:R162)</f>
        <v>2.0570000000000001E-2</v>
      </c>
      <c r="S157" s="162"/>
      <c r="T157" s="164">
        <f>SUM(T158:T162)</f>
        <v>0</v>
      </c>
      <c r="AR157" s="157" t="s">
        <v>89</v>
      </c>
      <c r="AT157" s="165" t="s">
        <v>73</v>
      </c>
      <c r="AU157" s="165" t="s">
        <v>82</v>
      </c>
      <c r="AY157" s="157" t="s">
        <v>258</v>
      </c>
      <c r="BK157" s="166">
        <f>SUM(BK158:BK162)</f>
        <v>0</v>
      </c>
    </row>
    <row r="158" spans="1:65" s="2" customFormat="1" ht="24" customHeight="1">
      <c r="A158" s="33"/>
      <c r="B158" s="169"/>
      <c r="C158" s="170" t="s">
        <v>7</v>
      </c>
      <c r="D158" s="170" t="s">
        <v>260</v>
      </c>
      <c r="E158" s="171" t="s">
        <v>3357</v>
      </c>
      <c r="F158" s="172" t="s">
        <v>3358</v>
      </c>
      <c r="G158" s="173" t="s">
        <v>263</v>
      </c>
      <c r="H158" s="174">
        <v>15</v>
      </c>
      <c r="I158" s="175"/>
      <c r="J158" s="174">
        <f>ROUND(I158*H158,3)</f>
        <v>0</v>
      </c>
      <c r="K158" s="176"/>
      <c r="L158" s="34"/>
      <c r="M158" s="177" t="s">
        <v>1</v>
      </c>
      <c r="N158" s="178" t="s">
        <v>40</v>
      </c>
      <c r="O158" s="59"/>
      <c r="P158" s="179">
        <f>O158*H158</f>
        <v>0</v>
      </c>
      <c r="Q158" s="179">
        <v>2.2000000000000001E-4</v>
      </c>
      <c r="R158" s="179">
        <f>Q158*H158</f>
        <v>3.3E-3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351</v>
      </c>
      <c r="AT158" s="181" t="s">
        <v>260</v>
      </c>
      <c r="AU158" s="181" t="s">
        <v>89</v>
      </c>
      <c r="AY158" s="18" t="s">
        <v>258</v>
      </c>
      <c r="BE158" s="182">
        <f>IF(N158="základná",J158,0)</f>
        <v>0</v>
      </c>
      <c r="BF158" s="182">
        <f>IF(N158="znížená",J158,0)</f>
        <v>0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8" t="s">
        <v>89</v>
      </c>
      <c r="BK158" s="183">
        <f>ROUND(I158*H158,3)</f>
        <v>0</v>
      </c>
      <c r="BL158" s="18" t="s">
        <v>351</v>
      </c>
      <c r="BM158" s="181" t="s">
        <v>478</v>
      </c>
    </row>
    <row r="159" spans="1:65" s="2" customFormat="1" ht="36" customHeight="1">
      <c r="A159" s="33"/>
      <c r="B159" s="169"/>
      <c r="C159" s="208" t="s">
        <v>379</v>
      </c>
      <c r="D159" s="208" t="s">
        <v>394</v>
      </c>
      <c r="E159" s="209" t="s">
        <v>3359</v>
      </c>
      <c r="F159" s="210" t="s">
        <v>3360</v>
      </c>
      <c r="G159" s="211" t="s">
        <v>263</v>
      </c>
      <c r="H159" s="212">
        <v>15.75</v>
      </c>
      <c r="I159" s="213"/>
      <c r="J159" s="212">
        <f>ROUND(I159*H159,3)</f>
        <v>0</v>
      </c>
      <c r="K159" s="214"/>
      <c r="L159" s="215"/>
      <c r="M159" s="216" t="s">
        <v>1</v>
      </c>
      <c r="N159" s="217" t="s">
        <v>40</v>
      </c>
      <c r="O159" s="59"/>
      <c r="P159" s="179">
        <f>O159*H159</f>
        <v>0</v>
      </c>
      <c r="Q159" s="179">
        <v>1E-3</v>
      </c>
      <c r="R159" s="179">
        <f>Q159*H159</f>
        <v>1.575E-2</v>
      </c>
      <c r="S159" s="179">
        <v>0</v>
      </c>
      <c r="T159" s="18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1" t="s">
        <v>445</v>
      </c>
      <c r="AT159" s="181" t="s">
        <v>394</v>
      </c>
      <c r="AU159" s="181" t="s">
        <v>89</v>
      </c>
      <c r="AY159" s="18" t="s">
        <v>258</v>
      </c>
      <c r="BE159" s="182">
        <f>IF(N159="základná",J159,0)</f>
        <v>0</v>
      </c>
      <c r="BF159" s="182">
        <f>IF(N159="znížená",J159,0)</f>
        <v>0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8" t="s">
        <v>89</v>
      </c>
      <c r="BK159" s="183">
        <f>ROUND(I159*H159,3)</f>
        <v>0</v>
      </c>
      <c r="BL159" s="18" t="s">
        <v>351</v>
      </c>
      <c r="BM159" s="181" t="s">
        <v>490</v>
      </c>
    </row>
    <row r="160" spans="1:65" s="2" customFormat="1" ht="16.5" customHeight="1">
      <c r="A160" s="33"/>
      <c r="B160" s="169"/>
      <c r="C160" s="170" t="s">
        <v>383</v>
      </c>
      <c r="D160" s="170" t="s">
        <v>260</v>
      </c>
      <c r="E160" s="171" t="s">
        <v>3153</v>
      </c>
      <c r="F160" s="172" t="s">
        <v>3361</v>
      </c>
      <c r="G160" s="173" t="s">
        <v>528</v>
      </c>
      <c r="H160" s="174">
        <v>19</v>
      </c>
      <c r="I160" s="175"/>
      <c r="J160" s="174">
        <f>ROUND(I160*H160,3)</f>
        <v>0</v>
      </c>
      <c r="K160" s="176"/>
      <c r="L160" s="34"/>
      <c r="M160" s="177" t="s">
        <v>1</v>
      </c>
      <c r="N160" s="178" t="s">
        <v>40</v>
      </c>
      <c r="O160" s="59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1" t="s">
        <v>351</v>
      </c>
      <c r="AT160" s="181" t="s">
        <v>260</v>
      </c>
      <c r="AU160" s="181" t="s">
        <v>89</v>
      </c>
      <c r="AY160" s="18" t="s">
        <v>258</v>
      </c>
      <c r="BE160" s="182">
        <f>IF(N160="základná",J160,0)</f>
        <v>0</v>
      </c>
      <c r="BF160" s="182">
        <f>IF(N160="znížená",J160,0)</f>
        <v>0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8" t="s">
        <v>89</v>
      </c>
      <c r="BK160" s="183">
        <f>ROUND(I160*H160,3)</f>
        <v>0</v>
      </c>
      <c r="BL160" s="18" t="s">
        <v>351</v>
      </c>
      <c r="BM160" s="181" t="s">
        <v>503</v>
      </c>
    </row>
    <row r="161" spans="1:65" s="2" customFormat="1" ht="16.5" customHeight="1">
      <c r="A161" s="33"/>
      <c r="B161" s="169"/>
      <c r="C161" s="208" t="s">
        <v>388</v>
      </c>
      <c r="D161" s="208" t="s">
        <v>394</v>
      </c>
      <c r="E161" s="209" t="s">
        <v>3362</v>
      </c>
      <c r="F161" s="210" t="s">
        <v>3363</v>
      </c>
      <c r="G161" s="211" t="s">
        <v>528</v>
      </c>
      <c r="H161" s="212">
        <v>19</v>
      </c>
      <c r="I161" s="213"/>
      <c r="J161" s="212">
        <f>ROUND(I161*H161,3)</f>
        <v>0</v>
      </c>
      <c r="K161" s="214"/>
      <c r="L161" s="215"/>
      <c r="M161" s="216" t="s">
        <v>1</v>
      </c>
      <c r="N161" s="217" t="s">
        <v>40</v>
      </c>
      <c r="O161" s="59"/>
      <c r="P161" s="179">
        <f>O161*H161</f>
        <v>0</v>
      </c>
      <c r="Q161" s="179">
        <v>8.0000000000000007E-5</v>
      </c>
      <c r="R161" s="179">
        <f>Q161*H161</f>
        <v>1.5200000000000001E-3</v>
      </c>
      <c r="S161" s="179">
        <v>0</v>
      </c>
      <c r="T161" s="18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1" t="s">
        <v>445</v>
      </c>
      <c r="AT161" s="181" t="s">
        <v>394</v>
      </c>
      <c r="AU161" s="181" t="s">
        <v>89</v>
      </c>
      <c r="AY161" s="18" t="s">
        <v>258</v>
      </c>
      <c r="BE161" s="182">
        <f>IF(N161="základná",J161,0)</f>
        <v>0</v>
      </c>
      <c r="BF161" s="182">
        <f>IF(N161="znížená",J161,0)</f>
        <v>0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8" t="s">
        <v>89</v>
      </c>
      <c r="BK161" s="183">
        <f>ROUND(I161*H161,3)</f>
        <v>0</v>
      </c>
      <c r="BL161" s="18" t="s">
        <v>351</v>
      </c>
      <c r="BM161" s="181" t="s">
        <v>525</v>
      </c>
    </row>
    <row r="162" spans="1:65" s="2" customFormat="1" ht="24" customHeight="1">
      <c r="A162" s="33"/>
      <c r="B162" s="169"/>
      <c r="C162" s="170" t="s">
        <v>393</v>
      </c>
      <c r="D162" s="170" t="s">
        <v>260</v>
      </c>
      <c r="E162" s="171" t="s">
        <v>1613</v>
      </c>
      <c r="F162" s="172" t="s">
        <v>1614</v>
      </c>
      <c r="G162" s="173" t="s">
        <v>1511</v>
      </c>
      <c r="H162" s="175"/>
      <c r="I162" s="175"/>
      <c r="J162" s="174">
        <f>ROUND(I162*H162,3)</f>
        <v>0</v>
      </c>
      <c r="K162" s="176"/>
      <c r="L162" s="34"/>
      <c r="M162" s="177" t="s">
        <v>1</v>
      </c>
      <c r="N162" s="178" t="s">
        <v>40</v>
      </c>
      <c r="O162" s="59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1" t="s">
        <v>351</v>
      </c>
      <c r="AT162" s="181" t="s">
        <v>260</v>
      </c>
      <c r="AU162" s="181" t="s">
        <v>89</v>
      </c>
      <c r="AY162" s="18" t="s">
        <v>258</v>
      </c>
      <c r="BE162" s="182">
        <f>IF(N162="základná",J162,0)</f>
        <v>0</v>
      </c>
      <c r="BF162" s="182">
        <f>IF(N162="znížená",J162,0)</f>
        <v>0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8" t="s">
        <v>89</v>
      </c>
      <c r="BK162" s="183">
        <f>ROUND(I162*H162,3)</f>
        <v>0</v>
      </c>
      <c r="BL162" s="18" t="s">
        <v>351</v>
      </c>
      <c r="BM162" s="181" t="s">
        <v>550</v>
      </c>
    </row>
    <row r="163" spans="1:65" s="12" customFormat="1" ht="22.9" customHeight="1">
      <c r="B163" s="156"/>
      <c r="D163" s="157" t="s">
        <v>73</v>
      </c>
      <c r="E163" s="167" t="s">
        <v>3175</v>
      </c>
      <c r="F163" s="167" t="s">
        <v>3364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SUM(P164:P169)</f>
        <v>0</v>
      </c>
      <c r="Q163" s="162"/>
      <c r="R163" s="163">
        <f>SUM(R164:R169)</f>
        <v>7.4880000000000002E-2</v>
      </c>
      <c r="S163" s="162"/>
      <c r="T163" s="164">
        <f>SUM(T164:T169)</f>
        <v>0</v>
      </c>
      <c r="AR163" s="157" t="s">
        <v>89</v>
      </c>
      <c r="AT163" s="165" t="s">
        <v>73</v>
      </c>
      <c r="AU163" s="165" t="s">
        <v>82</v>
      </c>
      <c r="AY163" s="157" t="s">
        <v>258</v>
      </c>
      <c r="BK163" s="166">
        <f>SUM(BK164:BK169)</f>
        <v>0</v>
      </c>
    </row>
    <row r="164" spans="1:65" s="2" customFormat="1" ht="16.5" customHeight="1">
      <c r="A164" s="33"/>
      <c r="B164" s="169"/>
      <c r="C164" s="170" t="s">
        <v>400</v>
      </c>
      <c r="D164" s="170" t="s">
        <v>260</v>
      </c>
      <c r="E164" s="171" t="s">
        <v>3365</v>
      </c>
      <c r="F164" s="172" t="s">
        <v>3366</v>
      </c>
      <c r="G164" s="173" t="s">
        <v>528</v>
      </c>
      <c r="H164" s="174">
        <v>19</v>
      </c>
      <c r="I164" s="175"/>
      <c r="J164" s="174">
        <f t="shared" ref="J164:J169" si="10">ROUND(I164*H164,3)</f>
        <v>0</v>
      </c>
      <c r="K164" s="176"/>
      <c r="L164" s="34"/>
      <c r="M164" s="177" t="s">
        <v>1</v>
      </c>
      <c r="N164" s="178" t="s">
        <v>40</v>
      </c>
      <c r="O164" s="59"/>
      <c r="P164" s="179">
        <f t="shared" ref="P164:P169" si="11">O164*H164</f>
        <v>0</v>
      </c>
      <c r="Q164" s="179">
        <v>3.2000000000000003E-4</v>
      </c>
      <c r="R164" s="179">
        <f t="shared" ref="R164:R169" si="12">Q164*H164</f>
        <v>6.0800000000000003E-3</v>
      </c>
      <c r="S164" s="179">
        <v>0</v>
      </c>
      <c r="T164" s="180">
        <f t="shared" ref="T164:T169" si="13"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1" t="s">
        <v>351</v>
      </c>
      <c r="AT164" s="181" t="s">
        <v>260</v>
      </c>
      <c r="AU164" s="181" t="s">
        <v>89</v>
      </c>
      <c r="AY164" s="18" t="s">
        <v>258</v>
      </c>
      <c r="BE164" s="182">
        <f t="shared" ref="BE164:BE169" si="14">IF(N164="základná",J164,0)</f>
        <v>0</v>
      </c>
      <c r="BF164" s="182">
        <f t="shared" ref="BF164:BF169" si="15">IF(N164="znížená",J164,0)</f>
        <v>0</v>
      </c>
      <c r="BG164" s="182">
        <f t="shared" ref="BG164:BG169" si="16">IF(N164="zákl. prenesená",J164,0)</f>
        <v>0</v>
      </c>
      <c r="BH164" s="182">
        <f t="shared" ref="BH164:BH169" si="17">IF(N164="zníž. prenesená",J164,0)</f>
        <v>0</v>
      </c>
      <c r="BI164" s="182">
        <f t="shared" ref="BI164:BI169" si="18">IF(N164="nulová",J164,0)</f>
        <v>0</v>
      </c>
      <c r="BJ164" s="18" t="s">
        <v>89</v>
      </c>
      <c r="BK164" s="183">
        <f t="shared" ref="BK164:BK169" si="19">ROUND(I164*H164,3)</f>
        <v>0</v>
      </c>
      <c r="BL164" s="18" t="s">
        <v>351</v>
      </c>
      <c r="BM164" s="181" t="s">
        <v>563</v>
      </c>
    </row>
    <row r="165" spans="1:65" s="2" customFormat="1" ht="24" customHeight="1">
      <c r="A165" s="33"/>
      <c r="B165" s="169"/>
      <c r="C165" s="170" t="s">
        <v>406</v>
      </c>
      <c r="D165" s="170" t="s">
        <v>260</v>
      </c>
      <c r="E165" s="171" t="s">
        <v>3367</v>
      </c>
      <c r="F165" s="172" t="s">
        <v>3368</v>
      </c>
      <c r="G165" s="173" t="s">
        <v>435</v>
      </c>
      <c r="H165" s="174">
        <v>4</v>
      </c>
      <c r="I165" s="175"/>
      <c r="J165" s="174">
        <f t="shared" si="10"/>
        <v>0</v>
      </c>
      <c r="K165" s="176"/>
      <c r="L165" s="34"/>
      <c r="M165" s="177" t="s">
        <v>1</v>
      </c>
      <c r="N165" s="178" t="s">
        <v>40</v>
      </c>
      <c r="O165" s="59"/>
      <c r="P165" s="179">
        <f t="shared" si="11"/>
        <v>0</v>
      </c>
      <c r="Q165" s="179">
        <v>0</v>
      </c>
      <c r="R165" s="179">
        <f t="shared" si="12"/>
        <v>0</v>
      </c>
      <c r="S165" s="179">
        <v>0</v>
      </c>
      <c r="T165" s="180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1" t="s">
        <v>351</v>
      </c>
      <c r="AT165" s="181" t="s">
        <v>260</v>
      </c>
      <c r="AU165" s="181" t="s">
        <v>89</v>
      </c>
      <c r="AY165" s="18" t="s">
        <v>258</v>
      </c>
      <c r="BE165" s="182">
        <f t="shared" si="14"/>
        <v>0</v>
      </c>
      <c r="BF165" s="182">
        <f t="shared" si="15"/>
        <v>0</v>
      </c>
      <c r="BG165" s="182">
        <f t="shared" si="16"/>
        <v>0</v>
      </c>
      <c r="BH165" s="182">
        <f t="shared" si="17"/>
        <v>0</v>
      </c>
      <c r="BI165" s="182">
        <f t="shared" si="18"/>
        <v>0</v>
      </c>
      <c r="BJ165" s="18" t="s">
        <v>89</v>
      </c>
      <c r="BK165" s="183">
        <f t="shared" si="19"/>
        <v>0</v>
      </c>
      <c r="BL165" s="18" t="s">
        <v>351</v>
      </c>
      <c r="BM165" s="181" t="s">
        <v>573</v>
      </c>
    </row>
    <row r="166" spans="1:65" s="2" customFormat="1" ht="16.5" customHeight="1">
      <c r="A166" s="33"/>
      <c r="B166" s="169"/>
      <c r="C166" s="170" t="s">
        <v>411</v>
      </c>
      <c r="D166" s="170" t="s">
        <v>260</v>
      </c>
      <c r="E166" s="171" t="s">
        <v>3369</v>
      </c>
      <c r="F166" s="172" t="s">
        <v>3370</v>
      </c>
      <c r="G166" s="173" t="s">
        <v>435</v>
      </c>
      <c r="H166" s="174">
        <v>4</v>
      </c>
      <c r="I166" s="175"/>
      <c r="J166" s="174">
        <f t="shared" si="10"/>
        <v>0</v>
      </c>
      <c r="K166" s="176"/>
      <c r="L166" s="34"/>
      <c r="M166" s="177" t="s">
        <v>1</v>
      </c>
      <c r="N166" s="178" t="s">
        <v>40</v>
      </c>
      <c r="O166" s="59"/>
      <c r="P166" s="179">
        <f t="shared" si="11"/>
        <v>0</v>
      </c>
      <c r="Q166" s="179">
        <v>1.719E-2</v>
      </c>
      <c r="R166" s="179">
        <f t="shared" si="12"/>
        <v>6.8760000000000002E-2</v>
      </c>
      <c r="S166" s="179">
        <v>0</v>
      </c>
      <c r="T166" s="180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1" t="s">
        <v>351</v>
      </c>
      <c r="AT166" s="181" t="s">
        <v>260</v>
      </c>
      <c r="AU166" s="181" t="s">
        <v>89</v>
      </c>
      <c r="AY166" s="18" t="s">
        <v>258</v>
      </c>
      <c r="BE166" s="182">
        <f t="shared" si="14"/>
        <v>0</v>
      </c>
      <c r="BF166" s="182">
        <f t="shared" si="15"/>
        <v>0</v>
      </c>
      <c r="BG166" s="182">
        <f t="shared" si="16"/>
        <v>0</v>
      </c>
      <c r="BH166" s="182">
        <f t="shared" si="17"/>
        <v>0</v>
      </c>
      <c r="BI166" s="182">
        <f t="shared" si="18"/>
        <v>0</v>
      </c>
      <c r="BJ166" s="18" t="s">
        <v>89</v>
      </c>
      <c r="BK166" s="183">
        <f t="shared" si="19"/>
        <v>0</v>
      </c>
      <c r="BL166" s="18" t="s">
        <v>351</v>
      </c>
      <c r="BM166" s="181" t="s">
        <v>590</v>
      </c>
    </row>
    <row r="167" spans="1:65" s="2" customFormat="1" ht="36" customHeight="1">
      <c r="A167" s="33"/>
      <c r="B167" s="169"/>
      <c r="C167" s="208" t="s">
        <v>424</v>
      </c>
      <c r="D167" s="208" t="s">
        <v>394</v>
      </c>
      <c r="E167" s="209" t="s">
        <v>3371</v>
      </c>
      <c r="F167" s="210" t="s">
        <v>3372</v>
      </c>
      <c r="G167" s="211" t="s">
        <v>435</v>
      </c>
      <c r="H167" s="212">
        <v>4</v>
      </c>
      <c r="I167" s="213"/>
      <c r="J167" s="212">
        <f t="shared" si="10"/>
        <v>0</v>
      </c>
      <c r="K167" s="214"/>
      <c r="L167" s="215"/>
      <c r="M167" s="216" t="s">
        <v>1</v>
      </c>
      <c r="N167" s="217" t="s">
        <v>40</v>
      </c>
      <c r="O167" s="59"/>
      <c r="P167" s="179">
        <f t="shared" si="11"/>
        <v>0</v>
      </c>
      <c r="Q167" s="179">
        <v>1.0000000000000001E-5</v>
      </c>
      <c r="R167" s="179">
        <f t="shared" si="12"/>
        <v>4.0000000000000003E-5</v>
      </c>
      <c r="S167" s="179">
        <v>0</v>
      </c>
      <c r="T167" s="180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1" t="s">
        <v>445</v>
      </c>
      <c r="AT167" s="181" t="s">
        <v>394</v>
      </c>
      <c r="AU167" s="181" t="s">
        <v>89</v>
      </c>
      <c r="AY167" s="18" t="s">
        <v>258</v>
      </c>
      <c r="BE167" s="182">
        <f t="shared" si="14"/>
        <v>0</v>
      </c>
      <c r="BF167" s="182">
        <f t="shared" si="15"/>
        <v>0</v>
      </c>
      <c r="BG167" s="182">
        <f t="shared" si="16"/>
        <v>0</v>
      </c>
      <c r="BH167" s="182">
        <f t="shared" si="17"/>
        <v>0</v>
      </c>
      <c r="BI167" s="182">
        <f t="shared" si="18"/>
        <v>0</v>
      </c>
      <c r="BJ167" s="18" t="s">
        <v>89</v>
      </c>
      <c r="BK167" s="183">
        <f t="shared" si="19"/>
        <v>0</v>
      </c>
      <c r="BL167" s="18" t="s">
        <v>351</v>
      </c>
      <c r="BM167" s="181" t="s">
        <v>599</v>
      </c>
    </row>
    <row r="168" spans="1:65" s="2" customFormat="1" ht="24" customHeight="1">
      <c r="A168" s="33"/>
      <c r="B168" s="169"/>
      <c r="C168" s="170" t="s">
        <v>432</v>
      </c>
      <c r="D168" s="170" t="s">
        <v>260</v>
      </c>
      <c r="E168" s="171" t="s">
        <v>3197</v>
      </c>
      <c r="F168" s="172" t="s">
        <v>3198</v>
      </c>
      <c r="G168" s="173" t="s">
        <v>528</v>
      </c>
      <c r="H168" s="174">
        <v>19</v>
      </c>
      <c r="I168" s="175"/>
      <c r="J168" s="174">
        <f t="shared" si="10"/>
        <v>0</v>
      </c>
      <c r="K168" s="176"/>
      <c r="L168" s="34"/>
      <c r="M168" s="177" t="s">
        <v>1</v>
      </c>
      <c r="N168" s="178" t="s">
        <v>40</v>
      </c>
      <c r="O168" s="59"/>
      <c r="P168" s="179">
        <f t="shared" si="11"/>
        <v>0</v>
      </c>
      <c r="Q168" s="179">
        <v>0</v>
      </c>
      <c r="R168" s="179">
        <f t="shared" si="12"/>
        <v>0</v>
      </c>
      <c r="S168" s="179">
        <v>0</v>
      </c>
      <c r="T168" s="180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351</v>
      </c>
      <c r="AT168" s="181" t="s">
        <v>260</v>
      </c>
      <c r="AU168" s="181" t="s">
        <v>89</v>
      </c>
      <c r="AY168" s="18" t="s">
        <v>258</v>
      </c>
      <c r="BE168" s="182">
        <f t="shared" si="14"/>
        <v>0</v>
      </c>
      <c r="BF168" s="182">
        <f t="shared" si="15"/>
        <v>0</v>
      </c>
      <c r="BG168" s="182">
        <f t="shared" si="16"/>
        <v>0</v>
      </c>
      <c r="BH168" s="182">
        <f t="shared" si="17"/>
        <v>0</v>
      </c>
      <c r="BI168" s="182">
        <f t="shared" si="18"/>
        <v>0</v>
      </c>
      <c r="BJ168" s="18" t="s">
        <v>89</v>
      </c>
      <c r="BK168" s="183">
        <f t="shared" si="19"/>
        <v>0</v>
      </c>
      <c r="BL168" s="18" t="s">
        <v>351</v>
      </c>
      <c r="BM168" s="181" t="s">
        <v>607</v>
      </c>
    </row>
    <row r="169" spans="1:65" s="2" customFormat="1" ht="24" customHeight="1">
      <c r="A169" s="33"/>
      <c r="B169" s="169"/>
      <c r="C169" s="170" t="s">
        <v>437</v>
      </c>
      <c r="D169" s="170" t="s">
        <v>260</v>
      </c>
      <c r="E169" s="171" t="s">
        <v>3373</v>
      </c>
      <c r="F169" s="172" t="s">
        <v>3374</v>
      </c>
      <c r="G169" s="173" t="s">
        <v>1511</v>
      </c>
      <c r="H169" s="175"/>
      <c r="I169" s="175"/>
      <c r="J169" s="174">
        <f t="shared" si="10"/>
        <v>0</v>
      </c>
      <c r="K169" s="176"/>
      <c r="L169" s="34"/>
      <c r="M169" s="177" t="s">
        <v>1</v>
      </c>
      <c r="N169" s="178" t="s">
        <v>40</v>
      </c>
      <c r="O169" s="59"/>
      <c r="P169" s="179">
        <f t="shared" si="11"/>
        <v>0</v>
      </c>
      <c r="Q169" s="179">
        <v>0</v>
      </c>
      <c r="R169" s="179">
        <f t="shared" si="12"/>
        <v>0</v>
      </c>
      <c r="S169" s="179">
        <v>0</v>
      </c>
      <c r="T169" s="180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1" t="s">
        <v>351</v>
      </c>
      <c r="AT169" s="181" t="s">
        <v>260</v>
      </c>
      <c r="AU169" s="181" t="s">
        <v>89</v>
      </c>
      <c r="AY169" s="18" t="s">
        <v>258</v>
      </c>
      <c r="BE169" s="182">
        <f t="shared" si="14"/>
        <v>0</v>
      </c>
      <c r="BF169" s="182">
        <f t="shared" si="15"/>
        <v>0</v>
      </c>
      <c r="BG169" s="182">
        <f t="shared" si="16"/>
        <v>0</v>
      </c>
      <c r="BH169" s="182">
        <f t="shared" si="17"/>
        <v>0</v>
      </c>
      <c r="BI169" s="182">
        <f t="shared" si="18"/>
        <v>0</v>
      </c>
      <c r="BJ169" s="18" t="s">
        <v>89</v>
      </c>
      <c r="BK169" s="183">
        <f t="shared" si="19"/>
        <v>0</v>
      </c>
      <c r="BL169" s="18" t="s">
        <v>351</v>
      </c>
      <c r="BM169" s="181" t="s">
        <v>621</v>
      </c>
    </row>
    <row r="170" spans="1:65" s="12" customFormat="1" ht="22.9" customHeight="1">
      <c r="B170" s="156"/>
      <c r="D170" s="157" t="s">
        <v>73</v>
      </c>
      <c r="E170" s="167" t="s">
        <v>2851</v>
      </c>
      <c r="F170" s="167" t="s">
        <v>3375</v>
      </c>
      <c r="I170" s="159"/>
      <c r="J170" s="168">
        <f>BK170</f>
        <v>0</v>
      </c>
      <c r="L170" s="156"/>
      <c r="M170" s="161"/>
      <c r="N170" s="162"/>
      <c r="O170" s="162"/>
      <c r="P170" s="163">
        <f>SUM(P171:P172)</f>
        <v>0</v>
      </c>
      <c r="Q170" s="162"/>
      <c r="R170" s="163">
        <f>SUM(R171:R172)</f>
        <v>0</v>
      </c>
      <c r="S170" s="162"/>
      <c r="T170" s="164">
        <f>SUM(T171:T172)</f>
        <v>0</v>
      </c>
      <c r="AR170" s="157" t="s">
        <v>89</v>
      </c>
      <c r="AT170" s="165" t="s">
        <v>73</v>
      </c>
      <c r="AU170" s="165" t="s">
        <v>82</v>
      </c>
      <c r="AY170" s="157" t="s">
        <v>258</v>
      </c>
      <c r="BK170" s="166">
        <f>SUM(BK171:BK172)</f>
        <v>0</v>
      </c>
    </row>
    <row r="171" spans="1:65" s="2" customFormat="1" ht="16.5" customHeight="1">
      <c r="A171" s="33"/>
      <c r="B171" s="169"/>
      <c r="C171" s="170" t="s">
        <v>441</v>
      </c>
      <c r="D171" s="170" t="s">
        <v>260</v>
      </c>
      <c r="E171" s="171" t="s">
        <v>3376</v>
      </c>
      <c r="F171" s="172" t="s">
        <v>3377</v>
      </c>
      <c r="G171" s="173" t="s">
        <v>528</v>
      </c>
      <c r="H171" s="174">
        <v>15</v>
      </c>
      <c r="I171" s="175"/>
      <c r="J171" s="174">
        <f>ROUND(I171*H171,3)</f>
        <v>0</v>
      </c>
      <c r="K171" s="176"/>
      <c r="L171" s="34"/>
      <c r="M171" s="177" t="s">
        <v>1</v>
      </c>
      <c r="N171" s="178" t="s">
        <v>40</v>
      </c>
      <c r="O171" s="59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1" t="s">
        <v>351</v>
      </c>
      <c r="AT171" s="181" t="s">
        <v>260</v>
      </c>
      <c r="AU171" s="181" t="s">
        <v>89</v>
      </c>
      <c r="AY171" s="18" t="s">
        <v>258</v>
      </c>
      <c r="BE171" s="182">
        <f>IF(N171="základná",J171,0)</f>
        <v>0</v>
      </c>
      <c r="BF171" s="182">
        <f>IF(N171="znížená",J171,0)</f>
        <v>0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8" t="s">
        <v>89</v>
      </c>
      <c r="BK171" s="183">
        <f>ROUND(I171*H171,3)</f>
        <v>0</v>
      </c>
      <c r="BL171" s="18" t="s">
        <v>351</v>
      </c>
      <c r="BM171" s="181" t="s">
        <v>631</v>
      </c>
    </row>
    <row r="172" spans="1:65" s="2" customFormat="1" ht="24" customHeight="1">
      <c r="A172" s="33"/>
      <c r="B172" s="169"/>
      <c r="C172" s="170" t="s">
        <v>445</v>
      </c>
      <c r="D172" s="170" t="s">
        <v>260</v>
      </c>
      <c r="E172" s="171" t="s">
        <v>2861</v>
      </c>
      <c r="F172" s="172" t="s">
        <v>2862</v>
      </c>
      <c r="G172" s="173" t="s">
        <v>1511</v>
      </c>
      <c r="H172" s="175"/>
      <c r="I172" s="175"/>
      <c r="J172" s="174">
        <f>ROUND(I172*H172,3)</f>
        <v>0</v>
      </c>
      <c r="K172" s="176"/>
      <c r="L172" s="34"/>
      <c r="M172" s="177" t="s">
        <v>1</v>
      </c>
      <c r="N172" s="178" t="s">
        <v>40</v>
      </c>
      <c r="O172" s="59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351</v>
      </c>
      <c r="AT172" s="181" t="s">
        <v>260</v>
      </c>
      <c r="AU172" s="181" t="s">
        <v>89</v>
      </c>
      <c r="AY172" s="18" t="s">
        <v>258</v>
      </c>
      <c r="BE172" s="182">
        <f>IF(N172="základná",J172,0)</f>
        <v>0</v>
      </c>
      <c r="BF172" s="182">
        <f>IF(N172="znížená",J172,0)</f>
        <v>0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8" t="s">
        <v>89</v>
      </c>
      <c r="BK172" s="183">
        <f>ROUND(I172*H172,3)</f>
        <v>0</v>
      </c>
      <c r="BL172" s="18" t="s">
        <v>351</v>
      </c>
      <c r="BM172" s="181" t="s">
        <v>644</v>
      </c>
    </row>
    <row r="173" spans="1:65" s="12" customFormat="1" ht="22.9" customHeight="1">
      <c r="B173" s="156"/>
      <c r="D173" s="157" t="s">
        <v>73</v>
      </c>
      <c r="E173" s="167" t="s">
        <v>2129</v>
      </c>
      <c r="F173" s="167" t="s">
        <v>3378</v>
      </c>
      <c r="I173" s="159"/>
      <c r="J173" s="168">
        <f>BK173</f>
        <v>0</v>
      </c>
      <c r="L173" s="156"/>
      <c r="M173" s="161"/>
      <c r="N173" s="162"/>
      <c r="O173" s="162"/>
      <c r="P173" s="163">
        <f>SUM(P174:P176)</f>
        <v>0</v>
      </c>
      <c r="Q173" s="162"/>
      <c r="R173" s="163">
        <f>SUM(R174:R176)</f>
        <v>4.2500000000000003E-3</v>
      </c>
      <c r="S173" s="162"/>
      <c r="T173" s="164">
        <f>SUM(T174:T176)</f>
        <v>0</v>
      </c>
      <c r="AR173" s="157" t="s">
        <v>89</v>
      </c>
      <c r="AT173" s="165" t="s">
        <v>73</v>
      </c>
      <c r="AU173" s="165" t="s">
        <v>82</v>
      </c>
      <c r="AY173" s="157" t="s">
        <v>258</v>
      </c>
      <c r="BK173" s="166">
        <f>SUM(BK174:BK176)</f>
        <v>0</v>
      </c>
    </row>
    <row r="174" spans="1:65" s="2" customFormat="1" ht="24" customHeight="1">
      <c r="A174" s="33"/>
      <c r="B174" s="169"/>
      <c r="C174" s="170" t="s">
        <v>449</v>
      </c>
      <c r="D174" s="170" t="s">
        <v>260</v>
      </c>
      <c r="E174" s="171" t="s">
        <v>3379</v>
      </c>
      <c r="F174" s="172" t="s">
        <v>3380</v>
      </c>
      <c r="G174" s="173" t="s">
        <v>1023</v>
      </c>
      <c r="H174" s="174">
        <v>25</v>
      </c>
      <c r="I174" s="175"/>
      <c r="J174" s="174">
        <f>ROUND(I174*H174,3)</f>
        <v>0</v>
      </c>
      <c r="K174" s="176"/>
      <c r="L174" s="34"/>
      <c r="M174" s="177" t="s">
        <v>1</v>
      </c>
      <c r="N174" s="178" t="s">
        <v>40</v>
      </c>
      <c r="O174" s="59"/>
      <c r="P174" s="179">
        <f>O174*H174</f>
        <v>0</v>
      </c>
      <c r="Q174" s="179">
        <v>6.0000000000000002E-5</v>
      </c>
      <c r="R174" s="179">
        <f>Q174*H174</f>
        <v>1.5E-3</v>
      </c>
      <c r="S174" s="179">
        <v>0</v>
      </c>
      <c r="T174" s="18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1" t="s">
        <v>351</v>
      </c>
      <c r="AT174" s="181" t="s">
        <v>260</v>
      </c>
      <c r="AU174" s="181" t="s">
        <v>89</v>
      </c>
      <c r="AY174" s="18" t="s">
        <v>258</v>
      </c>
      <c r="BE174" s="182">
        <f>IF(N174="základná",J174,0)</f>
        <v>0</v>
      </c>
      <c r="BF174" s="182">
        <f>IF(N174="znížená",J174,0)</f>
        <v>0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8" t="s">
        <v>89</v>
      </c>
      <c r="BK174" s="183">
        <f>ROUND(I174*H174,3)</f>
        <v>0</v>
      </c>
      <c r="BL174" s="18" t="s">
        <v>351</v>
      </c>
      <c r="BM174" s="181" t="s">
        <v>656</v>
      </c>
    </row>
    <row r="175" spans="1:65" s="2" customFormat="1" ht="24" customHeight="1">
      <c r="A175" s="33"/>
      <c r="B175" s="169"/>
      <c r="C175" s="208" t="s">
        <v>453</v>
      </c>
      <c r="D175" s="208" t="s">
        <v>394</v>
      </c>
      <c r="E175" s="209" t="s">
        <v>3381</v>
      </c>
      <c r="F175" s="210" t="s">
        <v>3382</v>
      </c>
      <c r="G175" s="211" t="s">
        <v>1023</v>
      </c>
      <c r="H175" s="212">
        <v>25</v>
      </c>
      <c r="I175" s="213"/>
      <c r="J175" s="212">
        <f>ROUND(I175*H175,3)</f>
        <v>0</v>
      </c>
      <c r="K175" s="214"/>
      <c r="L175" s="215"/>
      <c r="M175" s="216" t="s">
        <v>1</v>
      </c>
      <c r="N175" s="217" t="s">
        <v>40</v>
      </c>
      <c r="O175" s="59"/>
      <c r="P175" s="179">
        <f>O175*H175</f>
        <v>0</v>
      </c>
      <c r="Q175" s="179">
        <v>1.1E-4</v>
      </c>
      <c r="R175" s="179">
        <f>Q175*H175</f>
        <v>2.7500000000000003E-3</v>
      </c>
      <c r="S175" s="179">
        <v>0</v>
      </c>
      <c r="T175" s="18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445</v>
      </c>
      <c r="AT175" s="181" t="s">
        <v>394</v>
      </c>
      <c r="AU175" s="181" t="s">
        <v>89</v>
      </c>
      <c r="AY175" s="18" t="s">
        <v>258</v>
      </c>
      <c r="BE175" s="182">
        <f>IF(N175="základná",J175,0)</f>
        <v>0</v>
      </c>
      <c r="BF175" s="182">
        <f>IF(N175="znížená",J175,0)</f>
        <v>0</v>
      </c>
      <c r="BG175" s="182">
        <f>IF(N175="zákl. prenesená",J175,0)</f>
        <v>0</v>
      </c>
      <c r="BH175" s="182">
        <f>IF(N175="zníž. prenesená",J175,0)</f>
        <v>0</v>
      </c>
      <c r="BI175" s="182">
        <f>IF(N175="nulová",J175,0)</f>
        <v>0</v>
      </c>
      <c r="BJ175" s="18" t="s">
        <v>89</v>
      </c>
      <c r="BK175" s="183">
        <f>ROUND(I175*H175,3)</f>
        <v>0</v>
      </c>
      <c r="BL175" s="18" t="s">
        <v>351</v>
      </c>
      <c r="BM175" s="181" t="s">
        <v>666</v>
      </c>
    </row>
    <row r="176" spans="1:65" s="2" customFormat="1" ht="24" customHeight="1">
      <c r="A176" s="33"/>
      <c r="B176" s="169"/>
      <c r="C176" s="170" t="s">
        <v>457</v>
      </c>
      <c r="D176" s="170" t="s">
        <v>260</v>
      </c>
      <c r="E176" s="171" t="s">
        <v>2209</v>
      </c>
      <c r="F176" s="172" t="s">
        <v>2210</v>
      </c>
      <c r="G176" s="173" t="s">
        <v>1511</v>
      </c>
      <c r="H176" s="175"/>
      <c r="I176" s="175"/>
      <c r="J176" s="174">
        <f>ROUND(I176*H176,3)</f>
        <v>0</v>
      </c>
      <c r="K176" s="176"/>
      <c r="L176" s="34"/>
      <c r="M176" s="177" t="s">
        <v>1</v>
      </c>
      <c r="N176" s="178" t="s">
        <v>40</v>
      </c>
      <c r="O176" s="59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1" t="s">
        <v>351</v>
      </c>
      <c r="AT176" s="181" t="s">
        <v>260</v>
      </c>
      <c r="AU176" s="181" t="s">
        <v>89</v>
      </c>
      <c r="AY176" s="18" t="s">
        <v>258</v>
      </c>
      <c r="BE176" s="182">
        <f>IF(N176="základná",J176,0)</f>
        <v>0</v>
      </c>
      <c r="BF176" s="182">
        <f>IF(N176="znížená",J176,0)</f>
        <v>0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8" t="s">
        <v>89</v>
      </c>
      <c r="BK176" s="183">
        <f>ROUND(I176*H176,3)</f>
        <v>0</v>
      </c>
      <c r="BL176" s="18" t="s">
        <v>351</v>
      </c>
      <c r="BM176" s="181" t="s">
        <v>675</v>
      </c>
    </row>
    <row r="177" spans="1:65" s="12" customFormat="1" ht="22.9" customHeight="1">
      <c r="B177" s="156"/>
      <c r="D177" s="157" t="s">
        <v>73</v>
      </c>
      <c r="E177" s="167" t="s">
        <v>3383</v>
      </c>
      <c r="F177" s="167" t="s">
        <v>3384</v>
      </c>
      <c r="I177" s="159"/>
      <c r="J177" s="168">
        <f>BK177</f>
        <v>0</v>
      </c>
      <c r="L177" s="156"/>
      <c r="M177" s="161"/>
      <c r="N177" s="162"/>
      <c r="O177" s="162"/>
      <c r="P177" s="163">
        <f>SUM(P178:P209)</f>
        <v>0</v>
      </c>
      <c r="Q177" s="162"/>
      <c r="R177" s="163">
        <f>SUM(R178:R209)</f>
        <v>0.17419999999999999</v>
      </c>
      <c r="S177" s="162"/>
      <c r="T177" s="164">
        <f>SUM(T178:T209)</f>
        <v>0</v>
      </c>
      <c r="AR177" s="157" t="s">
        <v>89</v>
      </c>
      <c r="AT177" s="165" t="s">
        <v>73</v>
      </c>
      <c r="AU177" s="165" t="s">
        <v>82</v>
      </c>
      <c r="AY177" s="157" t="s">
        <v>258</v>
      </c>
      <c r="BK177" s="166">
        <f>SUM(BK178:BK209)</f>
        <v>0</v>
      </c>
    </row>
    <row r="178" spans="1:65" s="2" customFormat="1" ht="24" customHeight="1">
      <c r="A178" s="33"/>
      <c r="B178" s="169"/>
      <c r="C178" s="170" t="s">
        <v>461</v>
      </c>
      <c r="D178" s="170" t="s">
        <v>260</v>
      </c>
      <c r="E178" s="171" t="s">
        <v>3385</v>
      </c>
      <c r="F178" s="172" t="s">
        <v>3386</v>
      </c>
      <c r="G178" s="173" t="s">
        <v>435</v>
      </c>
      <c r="H178" s="174">
        <v>12</v>
      </c>
      <c r="I178" s="175"/>
      <c r="J178" s="174">
        <f t="shared" ref="J178:J209" si="20">ROUND(I178*H178,3)</f>
        <v>0</v>
      </c>
      <c r="K178" s="176"/>
      <c r="L178" s="34"/>
      <c r="M178" s="177" t="s">
        <v>1</v>
      </c>
      <c r="N178" s="178" t="s">
        <v>40</v>
      </c>
      <c r="O178" s="59"/>
      <c r="P178" s="179">
        <f t="shared" ref="P178:P209" si="21">O178*H178</f>
        <v>0</v>
      </c>
      <c r="Q178" s="179">
        <v>0</v>
      </c>
      <c r="R178" s="179">
        <f t="shared" ref="R178:R209" si="22">Q178*H178</f>
        <v>0</v>
      </c>
      <c r="S178" s="179">
        <v>0</v>
      </c>
      <c r="T178" s="180">
        <f t="shared" ref="T178:T209" si="23"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351</v>
      </c>
      <c r="AT178" s="181" t="s">
        <v>260</v>
      </c>
      <c r="AU178" s="181" t="s">
        <v>89</v>
      </c>
      <c r="AY178" s="18" t="s">
        <v>258</v>
      </c>
      <c r="BE178" s="182">
        <f t="shared" ref="BE178:BE209" si="24">IF(N178="základná",J178,0)</f>
        <v>0</v>
      </c>
      <c r="BF178" s="182">
        <f t="shared" ref="BF178:BF209" si="25">IF(N178="znížená",J178,0)</f>
        <v>0</v>
      </c>
      <c r="BG178" s="182">
        <f t="shared" ref="BG178:BG209" si="26">IF(N178="zákl. prenesená",J178,0)</f>
        <v>0</v>
      </c>
      <c r="BH178" s="182">
        <f t="shared" ref="BH178:BH209" si="27">IF(N178="zníž. prenesená",J178,0)</f>
        <v>0</v>
      </c>
      <c r="BI178" s="182">
        <f t="shared" ref="BI178:BI209" si="28">IF(N178="nulová",J178,0)</f>
        <v>0</v>
      </c>
      <c r="BJ178" s="18" t="s">
        <v>89</v>
      </c>
      <c r="BK178" s="183">
        <f t="shared" ref="BK178:BK209" si="29">ROUND(I178*H178,3)</f>
        <v>0</v>
      </c>
      <c r="BL178" s="18" t="s">
        <v>351</v>
      </c>
      <c r="BM178" s="181" t="s">
        <v>689</v>
      </c>
    </row>
    <row r="179" spans="1:65" s="2" customFormat="1" ht="24" customHeight="1">
      <c r="A179" s="33"/>
      <c r="B179" s="169"/>
      <c r="C179" s="208" t="s">
        <v>465</v>
      </c>
      <c r="D179" s="208" t="s">
        <v>394</v>
      </c>
      <c r="E179" s="209" t="s">
        <v>3387</v>
      </c>
      <c r="F179" s="210" t="s">
        <v>3388</v>
      </c>
      <c r="G179" s="211" t="s">
        <v>435</v>
      </c>
      <c r="H179" s="212">
        <v>12</v>
      </c>
      <c r="I179" s="213"/>
      <c r="J179" s="212">
        <f t="shared" si="20"/>
        <v>0</v>
      </c>
      <c r="K179" s="214"/>
      <c r="L179" s="215"/>
      <c r="M179" s="216" t="s">
        <v>1</v>
      </c>
      <c r="N179" s="217" t="s">
        <v>40</v>
      </c>
      <c r="O179" s="59"/>
      <c r="P179" s="179">
        <f t="shared" si="21"/>
        <v>0</v>
      </c>
      <c r="Q179" s="179">
        <v>1.4400000000000001E-3</v>
      </c>
      <c r="R179" s="179">
        <f t="shared" si="22"/>
        <v>1.728E-2</v>
      </c>
      <c r="S179" s="179">
        <v>0</v>
      </c>
      <c r="T179" s="180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1" t="s">
        <v>445</v>
      </c>
      <c r="AT179" s="181" t="s">
        <v>394</v>
      </c>
      <c r="AU179" s="181" t="s">
        <v>89</v>
      </c>
      <c r="AY179" s="18" t="s">
        <v>258</v>
      </c>
      <c r="BE179" s="182">
        <f t="shared" si="24"/>
        <v>0</v>
      </c>
      <c r="BF179" s="182">
        <f t="shared" si="25"/>
        <v>0</v>
      </c>
      <c r="BG179" s="182">
        <f t="shared" si="26"/>
        <v>0</v>
      </c>
      <c r="BH179" s="182">
        <f t="shared" si="27"/>
        <v>0</v>
      </c>
      <c r="BI179" s="182">
        <f t="shared" si="28"/>
        <v>0</v>
      </c>
      <c r="BJ179" s="18" t="s">
        <v>89</v>
      </c>
      <c r="BK179" s="183">
        <f t="shared" si="29"/>
        <v>0</v>
      </c>
      <c r="BL179" s="18" t="s">
        <v>351</v>
      </c>
      <c r="BM179" s="181" t="s">
        <v>697</v>
      </c>
    </row>
    <row r="180" spans="1:65" s="2" customFormat="1" ht="16.5" customHeight="1">
      <c r="A180" s="33"/>
      <c r="B180" s="169"/>
      <c r="C180" s="170" t="s">
        <v>469</v>
      </c>
      <c r="D180" s="170" t="s">
        <v>260</v>
      </c>
      <c r="E180" s="171" t="s">
        <v>3389</v>
      </c>
      <c r="F180" s="172" t="s">
        <v>3390</v>
      </c>
      <c r="G180" s="173" t="s">
        <v>528</v>
      </c>
      <c r="H180" s="174">
        <v>7</v>
      </c>
      <c r="I180" s="175"/>
      <c r="J180" s="174">
        <f t="shared" si="20"/>
        <v>0</v>
      </c>
      <c r="K180" s="176"/>
      <c r="L180" s="34"/>
      <c r="M180" s="177" t="s">
        <v>1</v>
      </c>
      <c r="N180" s="178" t="s">
        <v>40</v>
      </c>
      <c r="O180" s="59"/>
      <c r="P180" s="179">
        <f t="shared" si="21"/>
        <v>0</v>
      </c>
      <c r="Q180" s="179">
        <v>0</v>
      </c>
      <c r="R180" s="179">
        <f t="shared" si="22"/>
        <v>0</v>
      </c>
      <c r="S180" s="179">
        <v>0</v>
      </c>
      <c r="T180" s="180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351</v>
      </c>
      <c r="AT180" s="181" t="s">
        <v>260</v>
      </c>
      <c r="AU180" s="181" t="s">
        <v>89</v>
      </c>
      <c r="AY180" s="18" t="s">
        <v>258</v>
      </c>
      <c r="BE180" s="182">
        <f t="shared" si="24"/>
        <v>0</v>
      </c>
      <c r="BF180" s="182">
        <f t="shared" si="25"/>
        <v>0</v>
      </c>
      <c r="BG180" s="182">
        <f t="shared" si="26"/>
        <v>0</v>
      </c>
      <c r="BH180" s="182">
        <f t="shared" si="27"/>
        <v>0</v>
      </c>
      <c r="BI180" s="182">
        <f t="shared" si="28"/>
        <v>0</v>
      </c>
      <c r="BJ180" s="18" t="s">
        <v>89</v>
      </c>
      <c r="BK180" s="183">
        <f t="shared" si="29"/>
        <v>0</v>
      </c>
      <c r="BL180" s="18" t="s">
        <v>351</v>
      </c>
      <c r="BM180" s="181" t="s">
        <v>745</v>
      </c>
    </row>
    <row r="181" spans="1:65" s="2" customFormat="1" ht="16.5" customHeight="1">
      <c r="A181" s="33"/>
      <c r="B181" s="169"/>
      <c r="C181" s="208" t="s">
        <v>473</v>
      </c>
      <c r="D181" s="208" t="s">
        <v>394</v>
      </c>
      <c r="E181" s="209" t="s">
        <v>3391</v>
      </c>
      <c r="F181" s="210" t="s">
        <v>3392</v>
      </c>
      <c r="G181" s="211" t="s">
        <v>528</v>
      </c>
      <c r="H181" s="212">
        <v>7</v>
      </c>
      <c r="I181" s="213"/>
      <c r="J181" s="212">
        <f t="shared" si="20"/>
        <v>0</v>
      </c>
      <c r="K181" s="214"/>
      <c r="L181" s="215"/>
      <c r="M181" s="216" t="s">
        <v>1</v>
      </c>
      <c r="N181" s="217" t="s">
        <v>40</v>
      </c>
      <c r="O181" s="59"/>
      <c r="P181" s="179">
        <f t="shared" si="21"/>
        <v>0</v>
      </c>
      <c r="Q181" s="179">
        <v>5.2999999999999998E-4</v>
      </c>
      <c r="R181" s="179">
        <f t="shared" si="22"/>
        <v>3.7099999999999998E-3</v>
      </c>
      <c r="S181" s="179">
        <v>0</v>
      </c>
      <c r="T181" s="180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1" t="s">
        <v>445</v>
      </c>
      <c r="AT181" s="181" t="s">
        <v>394</v>
      </c>
      <c r="AU181" s="181" t="s">
        <v>89</v>
      </c>
      <c r="AY181" s="18" t="s">
        <v>258</v>
      </c>
      <c r="BE181" s="182">
        <f t="shared" si="24"/>
        <v>0</v>
      </c>
      <c r="BF181" s="182">
        <f t="shared" si="25"/>
        <v>0</v>
      </c>
      <c r="BG181" s="182">
        <f t="shared" si="26"/>
        <v>0</v>
      </c>
      <c r="BH181" s="182">
        <f t="shared" si="27"/>
        <v>0</v>
      </c>
      <c r="BI181" s="182">
        <f t="shared" si="28"/>
        <v>0</v>
      </c>
      <c r="BJ181" s="18" t="s">
        <v>89</v>
      </c>
      <c r="BK181" s="183">
        <f t="shared" si="29"/>
        <v>0</v>
      </c>
      <c r="BL181" s="18" t="s">
        <v>351</v>
      </c>
      <c r="BM181" s="181" t="s">
        <v>753</v>
      </c>
    </row>
    <row r="182" spans="1:65" s="2" customFormat="1" ht="16.5" customHeight="1">
      <c r="A182" s="33"/>
      <c r="B182" s="169"/>
      <c r="C182" s="170" t="s">
        <v>478</v>
      </c>
      <c r="D182" s="170" t="s">
        <v>260</v>
      </c>
      <c r="E182" s="171" t="s">
        <v>3393</v>
      </c>
      <c r="F182" s="172" t="s">
        <v>3394</v>
      </c>
      <c r="G182" s="173" t="s">
        <v>528</v>
      </c>
      <c r="H182" s="174">
        <v>22</v>
      </c>
      <c r="I182" s="175"/>
      <c r="J182" s="174">
        <f t="shared" si="20"/>
        <v>0</v>
      </c>
      <c r="K182" s="176"/>
      <c r="L182" s="34"/>
      <c r="M182" s="177" t="s">
        <v>1</v>
      </c>
      <c r="N182" s="178" t="s">
        <v>40</v>
      </c>
      <c r="O182" s="59"/>
      <c r="P182" s="179">
        <f t="shared" si="21"/>
        <v>0</v>
      </c>
      <c r="Q182" s="179">
        <v>0</v>
      </c>
      <c r="R182" s="179">
        <f t="shared" si="22"/>
        <v>0</v>
      </c>
      <c r="S182" s="179">
        <v>0</v>
      </c>
      <c r="T182" s="180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1" t="s">
        <v>351</v>
      </c>
      <c r="AT182" s="181" t="s">
        <v>260</v>
      </c>
      <c r="AU182" s="181" t="s">
        <v>89</v>
      </c>
      <c r="AY182" s="18" t="s">
        <v>258</v>
      </c>
      <c r="BE182" s="182">
        <f t="shared" si="24"/>
        <v>0</v>
      </c>
      <c r="BF182" s="182">
        <f t="shared" si="25"/>
        <v>0</v>
      </c>
      <c r="BG182" s="182">
        <f t="shared" si="26"/>
        <v>0</v>
      </c>
      <c r="BH182" s="182">
        <f t="shared" si="27"/>
        <v>0</v>
      </c>
      <c r="BI182" s="182">
        <f t="shared" si="28"/>
        <v>0</v>
      </c>
      <c r="BJ182" s="18" t="s">
        <v>89</v>
      </c>
      <c r="BK182" s="183">
        <f t="shared" si="29"/>
        <v>0</v>
      </c>
      <c r="BL182" s="18" t="s">
        <v>351</v>
      </c>
      <c r="BM182" s="181" t="s">
        <v>772</v>
      </c>
    </row>
    <row r="183" spans="1:65" s="2" customFormat="1" ht="16.5" customHeight="1">
      <c r="A183" s="33"/>
      <c r="B183" s="169"/>
      <c r="C183" s="208" t="s">
        <v>484</v>
      </c>
      <c r="D183" s="208" t="s">
        <v>394</v>
      </c>
      <c r="E183" s="209" t="s">
        <v>3395</v>
      </c>
      <c r="F183" s="210" t="s">
        <v>3396</v>
      </c>
      <c r="G183" s="211" t="s">
        <v>528</v>
      </c>
      <c r="H183" s="212">
        <v>9</v>
      </c>
      <c r="I183" s="213"/>
      <c r="J183" s="212">
        <f t="shared" si="20"/>
        <v>0</v>
      </c>
      <c r="K183" s="214"/>
      <c r="L183" s="215"/>
      <c r="M183" s="216" t="s">
        <v>1</v>
      </c>
      <c r="N183" s="217" t="s">
        <v>40</v>
      </c>
      <c r="O183" s="59"/>
      <c r="P183" s="179">
        <f t="shared" si="21"/>
        <v>0</v>
      </c>
      <c r="Q183" s="179">
        <v>8.9999999999999998E-4</v>
      </c>
      <c r="R183" s="179">
        <f t="shared" si="22"/>
        <v>8.0999999999999996E-3</v>
      </c>
      <c r="S183" s="179">
        <v>0</v>
      </c>
      <c r="T183" s="180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445</v>
      </c>
      <c r="AT183" s="181" t="s">
        <v>394</v>
      </c>
      <c r="AU183" s="181" t="s">
        <v>89</v>
      </c>
      <c r="AY183" s="18" t="s">
        <v>258</v>
      </c>
      <c r="BE183" s="182">
        <f t="shared" si="24"/>
        <v>0</v>
      </c>
      <c r="BF183" s="182">
        <f t="shared" si="25"/>
        <v>0</v>
      </c>
      <c r="BG183" s="182">
        <f t="shared" si="26"/>
        <v>0</v>
      </c>
      <c r="BH183" s="182">
        <f t="shared" si="27"/>
        <v>0</v>
      </c>
      <c r="BI183" s="182">
        <f t="shared" si="28"/>
        <v>0</v>
      </c>
      <c r="BJ183" s="18" t="s">
        <v>89</v>
      </c>
      <c r="BK183" s="183">
        <f t="shared" si="29"/>
        <v>0</v>
      </c>
      <c r="BL183" s="18" t="s">
        <v>351</v>
      </c>
      <c r="BM183" s="181" t="s">
        <v>898</v>
      </c>
    </row>
    <row r="184" spans="1:65" s="2" customFormat="1" ht="16.5" customHeight="1">
      <c r="A184" s="33"/>
      <c r="B184" s="169"/>
      <c r="C184" s="208" t="s">
        <v>490</v>
      </c>
      <c r="D184" s="208" t="s">
        <v>394</v>
      </c>
      <c r="E184" s="209" t="s">
        <v>3397</v>
      </c>
      <c r="F184" s="210" t="s">
        <v>3398</v>
      </c>
      <c r="G184" s="211" t="s">
        <v>528</v>
      </c>
      <c r="H184" s="212">
        <v>13</v>
      </c>
      <c r="I184" s="213"/>
      <c r="J184" s="212">
        <f t="shared" si="20"/>
        <v>0</v>
      </c>
      <c r="K184" s="214"/>
      <c r="L184" s="215"/>
      <c r="M184" s="216" t="s">
        <v>1</v>
      </c>
      <c r="N184" s="217" t="s">
        <v>40</v>
      </c>
      <c r="O184" s="59"/>
      <c r="P184" s="179">
        <f t="shared" si="21"/>
        <v>0</v>
      </c>
      <c r="Q184" s="179">
        <v>1.0300000000000001E-3</v>
      </c>
      <c r="R184" s="179">
        <f t="shared" si="22"/>
        <v>1.3390000000000001E-2</v>
      </c>
      <c r="S184" s="179">
        <v>0</v>
      </c>
      <c r="T184" s="180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445</v>
      </c>
      <c r="AT184" s="181" t="s">
        <v>394</v>
      </c>
      <c r="AU184" s="181" t="s">
        <v>89</v>
      </c>
      <c r="AY184" s="18" t="s">
        <v>258</v>
      </c>
      <c r="BE184" s="182">
        <f t="shared" si="24"/>
        <v>0</v>
      </c>
      <c r="BF184" s="182">
        <f t="shared" si="25"/>
        <v>0</v>
      </c>
      <c r="BG184" s="182">
        <f t="shared" si="26"/>
        <v>0</v>
      </c>
      <c r="BH184" s="182">
        <f t="shared" si="27"/>
        <v>0</v>
      </c>
      <c r="BI184" s="182">
        <f t="shared" si="28"/>
        <v>0</v>
      </c>
      <c r="BJ184" s="18" t="s">
        <v>89</v>
      </c>
      <c r="BK184" s="183">
        <f t="shared" si="29"/>
        <v>0</v>
      </c>
      <c r="BL184" s="18" t="s">
        <v>351</v>
      </c>
      <c r="BM184" s="181" t="s">
        <v>910</v>
      </c>
    </row>
    <row r="185" spans="1:65" s="2" customFormat="1" ht="24" customHeight="1">
      <c r="A185" s="33"/>
      <c r="B185" s="169"/>
      <c r="C185" s="170" t="s">
        <v>497</v>
      </c>
      <c r="D185" s="170" t="s">
        <v>260</v>
      </c>
      <c r="E185" s="171" t="s">
        <v>3399</v>
      </c>
      <c r="F185" s="172" t="s">
        <v>3400</v>
      </c>
      <c r="G185" s="173" t="s">
        <v>528</v>
      </c>
      <c r="H185" s="174">
        <v>14</v>
      </c>
      <c r="I185" s="175"/>
      <c r="J185" s="174">
        <f t="shared" si="20"/>
        <v>0</v>
      </c>
      <c r="K185" s="176"/>
      <c r="L185" s="34"/>
      <c r="M185" s="177" t="s">
        <v>1</v>
      </c>
      <c r="N185" s="178" t="s">
        <v>40</v>
      </c>
      <c r="O185" s="59"/>
      <c r="P185" s="179">
        <f t="shared" si="21"/>
        <v>0</v>
      </c>
      <c r="Q185" s="179">
        <v>0</v>
      </c>
      <c r="R185" s="179">
        <f t="shared" si="22"/>
        <v>0</v>
      </c>
      <c r="S185" s="179">
        <v>0</v>
      </c>
      <c r="T185" s="180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1" t="s">
        <v>351</v>
      </c>
      <c r="AT185" s="181" t="s">
        <v>260</v>
      </c>
      <c r="AU185" s="181" t="s">
        <v>89</v>
      </c>
      <c r="AY185" s="18" t="s">
        <v>258</v>
      </c>
      <c r="BE185" s="182">
        <f t="shared" si="24"/>
        <v>0</v>
      </c>
      <c r="BF185" s="182">
        <f t="shared" si="25"/>
        <v>0</v>
      </c>
      <c r="BG185" s="182">
        <f t="shared" si="26"/>
        <v>0</v>
      </c>
      <c r="BH185" s="182">
        <f t="shared" si="27"/>
        <v>0</v>
      </c>
      <c r="BI185" s="182">
        <f t="shared" si="28"/>
        <v>0</v>
      </c>
      <c r="BJ185" s="18" t="s">
        <v>89</v>
      </c>
      <c r="BK185" s="183">
        <f t="shared" si="29"/>
        <v>0</v>
      </c>
      <c r="BL185" s="18" t="s">
        <v>351</v>
      </c>
      <c r="BM185" s="181" t="s">
        <v>918</v>
      </c>
    </row>
    <row r="186" spans="1:65" s="2" customFormat="1" ht="24" customHeight="1">
      <c r="A186" s="33"/>
      <c r="B186" s="169"/>
      <c r="C186" s="170" t="s">
        <v>503</v>
      </c>
      <c r="D186" s="170" t="s">
        <v>260</v>
      </c>
      <c r="E186" s="171" t="s">
        <v>3401</v>
      </c>
      <c r="F186" s="172" t="s">
        <v>3402</v>
      </c>
      <c r="G186" s="173" t="s">
        <v>528</v>
      </c>
      <c r="H186" s="174">
        <v>14</v>
      </c>
      <c r="I186" s="175"/>
      <c r="J186" s="174">
        <f t="shared" si="20"/>
        <v>0</v>
      </c>
      <c r="K186" s="176"/>
      <c r="L186" s="34"/>
      <c r="M186" s="177" t="s">
        <v>1</v>
      </c>
      <c r="N186" s="178" t="s">
        <v>40</v>
      </c>
      <c r="O186" s="59"/>
      <c r="P186" s="179">
        <f t="shared" si="21"/>
        <v>0</v>
      </c>
      <c r="Q186" s="179">
        <v>0</v>
      </c>
      <c r="R186" s="179">
        <f t="shared" si="22"/>
        <v>0</v>
      </c>
      <c r="S186" s="179">
        <v>0</v>
      </c>
      <c r="T186" s="180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351</v>
      </c>
      <c r="AT186" s="181" t="s">
        <v>260</v>
      </c>
      <c r="AU186" s="181" t="s">
        <v>89</v>
      </c>
      <c r="AY186" s="18" t="s">
        <v>258</v>
      </c>
      <c r="BE186" s="182">
        <f t="shared" si="24"/>
        <v>0</v>
      </c>
      <c r="BF186" s="182">
        <f t="shared" si="25"/>
        <v>0</v>
      </c>
      <c r="BG186" s="182">
        <f t="shared" si="26"/>
        <v>0</v>
      </c>
      <c r="BH186" s="182">
        <f t="shared" si="27"/>
        <v>0</v>
      </c>
      <c r="BI186" s="182">
        <f t="shared" si="28"/>
        <v>0</v>
      </c>
      <c r="BJ186" s="18" t="s">
        <v>89</v>
      </c>
      <c r="BK186" s="183">
        <f t="shared" si="29"/>
        <v>0</v>
      </c>
      <c r="BL186" s="18" t="s">
        <v>351</v>
      </c>
      <c r="BM186" s="181" t="s">
        <v>928</v>
      </c>
    </row>
    <row r="187" spans="1:65" s="2" customFormat="1" ht="16.5" customHeight="1">
      <c r="A187" s="33"/>
      <c r="B187" s="169"/>
      <c r="C187" s="208" t="s">
        <v>509</v>
      </c>
      <c r="D187" s="208" t="s">
        <v>394</v>
      </c>
      <c r="E187" s="209" t="s">
        <v>3403</v>
      </c>
      <c r="F187" s="210" t="s">
        <v>3404</v>
      </c>
      <c r="G187" s="211" t="s">
        <v>528</v>
      </c>
      <c r="H187" s="212">
        <v>11</v>
      </c>
      <c r="I187" s="213"/>
      <c r="J187" s="212">
        <f t="shared" si="20"/>
        <v>0</v>
      </c>
      <c r="K187" s="214"/>
      <c r="L187" s="215"/>
      <c r="M187" s="216" t="s">
        <v>1</v>
      </c>
      <c r="N187" s="217" t="s">
        <v>40</v>
      </c>
      <c r="O187" s="59"/>
      <c r="P187" s="179">
        <f t="shared" si="21"/>
        <v>0</v>
      </c>
      <c r="Q187" s="179">
        <v>1E-4</v>
      </c>
      <c r="R187" s="179">
        <f t="shared" si="22"/>
        <v>1.1000000000000001E-3</v>
      </c>
      <c r="S187" s="179">
        <v>0</v>
      </c>
      <c r="T187" s="180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1" t="s">
        <v>445</v>
      </c>
      <c r="AT187" s="181" t="s">
        <v>394</v>
      </c>
      <c r="AU187" s="181" t="s">
        <v>89</v>
      </c>
      <c r="AY187" s="18" t="s">
        <v>258</v>
      </c>
      <c r="BE187" s="182">
        <f t="shared" si="24"/>
        <v>0</v>
      </c>
      <c r="BF187" s="182">
        <f t="shared" si="25"/>
        <v>0</v>
      </c>
      <c r="BG187" s="182">
        <f t="shared" si="26"/>
        <v>0</v>
      </c>
      <c r="BH187" s="182">
        <f t="shared" si="27"/>
        <v>0</v>
      </c>
      <c r="BI187" s="182">
        <f t="shared" si="28"/>
        <v>0</v>
      </c>
      <c r="BJ187" s="18" t="s">
        <v>89</v>
      </c>
      <c r="BK187" s="183">
        <f t="shared" si="29"/>
        <v>0</v>
      </c>
      <c r="BL187" s="18" t="s">
        <v>351</v>
      </c>
      <c r="BM187" s="181" t="s">
        <v>943</v>
      </c>
    </row>
    <row r="188" spans="1:65" s="2" customFormat="1" ht="16.5" customHeight="1">
      <c r="A188" s="33"/>
      <c r="B188" s="169"/>
      <c r="C188" s="208" t="s">
        <v>525</v>
      </c>
      <c r="D188" s="208" t="s">
        <v>394</v>
      </c>
      <c r="E188" s="209" t="s">
        <v>3405</v>
      </c>
      <c r="F188" s="210" t="s">
        <v>3406</v>
      </c>
      <c r="G188" s="211" t="s">
        <v>528</v>
      </c>
      <c r="H188" s="212">
        <v>3</v>
      </c>
      <c r="I188" s="213"/>
      <c r="J188" s="212">
        <f t="shared" si="20"/>
        <v>0</v>
      </c>
      <c r="K188" s="214"/>
      <c r="L188" s="215"/>
      <c r="M188" s="216" t="s">
        <v>1</v>
      </c>
      <c r="N188" s="217" t="s">
        <v>40</v>
      </c>
      <c r="O188" s="59"/>
      <c r="P188" s="179">
        <f t="shared" si="21"/>
        <v>0</v>
      </c>
      <c r="Q188" s="179">
        <v>1.2E-4</v>
      </c>
      <c r="R188" s="179">
        <f t="shared" si="22"/>
        <v>3.6000000000000002E-4</v>
      </c>
      <c r="S188" s="179">
        <v>0</v>
      </c>
      <c r="T188" s="180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1" t="s">
        <v>445</v>
      </c>
      <c r="AT188" s="181" t="s">
        <v>394</v>
      </c>
      <c r="AU188" s="181" t="s">
        <v>89</v>
      </c>
      <c r="AY188" s="18" t="s">
        <v>258</v>
      </c>
      <c r="BE188" s="182">
        <f t="shared" si="24"/>
        <v>0</v>
      </c>
      <c r="BF188" s="182">
        <f t="shared" si="25"/>
        <v>0</v>
      </c>
      <c r="BG188" s="182">
        <f t="shared" si="26"/>
        <v>0</v>
      </c>
      <c r="BH188" s="182">
        <f t="shared" si="27"/>
        <v>0</v>
      </c>
      <c r="BI188" s="182">
        <f t="shared" si="28"/>
        <v>0</v>
      </c>
      <c r="BJ188" s="18" t="s">
        <v>89</v>
      </c>
      <c r="BK188" s="183">
        <f t="shared" si="29"/>
        <v>0</v>
      </c>
      <c r="BL188" s="18" t="s">
        <v>351</v>
      </c>
      <c r="BM188" s="181" t="s">
        <v>961</v>
      </c>
    </row>
    <row r="189" spans="1:65" s="2" customFormat="1" ht="24" customHeight="1">
      <c r="A189" s="33"/>
      <c r="B189" s="169"/>
      <c r="C189" s="170" t="s">
        <v>544</v>
      </c>
      <c r="D189" s="170" t="s">
        <v>260</v>
      </c>
      <c r="E189" s="171" t="s">
        <v>3407</v>
      </c>
      <c r="F189" s="172" t="s">
        <v>3408</v>
      </c>
      <c r="G189" s="173" t="s">
        <v>528</v>
      </c>
      <c r="H189" s="174">
        <v>5</v>
      </c>
      <c r="I189" s="175"/>
      <c r="J189" s="174">
        <f t="shared" si="20"/>
        <v>0</v>
      </c>
      <c r="K189" s="176"/>
      <c r="L189" s="34"/>
      <c r="M189" s="177" t="s">
        <v>1</v>
      </c>
      <c r="N189" s="178" t="s">
        <v>40</v>
      </c>
      <c r="O189" s="59"/>
      <c r="P189" s="179">
        <f t="shared" si="21"/>
        <v>0</v>
      </c>
      <c r="Q189" s="179">
        <v>0</v>
      </c>
      <c r="R189" s="179">
        <f t="shared" si="22"/>
        <v>0</v>
      </c>
      <c r="S189" s="179">
        <v>0</v>
      </c>
      <c r="T189" s="180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351</v>
      </c>
      <c r="AT189" s="181" t="s">
        <v>260</v>
      </c>
      <c r="AU189" s="181" t="s">
        <v>89</v>
      </c>
      <c r="AY189" s="18" t="s">
        <v>258</v>
      </c>
      <c r="BE189" s="182">
        <f t="shared" si="24"/>
        <v>0</v>
      </c>
      <c r="BF189" s="182">
        <f t="shared" si="25"/>
        <v>0</v>
      </c>
      <c r="BG189" s="182">
        <f t="shared" si="26"/>
        <v>0</v>
      </c>
      <c r="BH189" s="182">
        <f t="shared" si="27"/>
        <v>0</v>
      </c>
      <c r="BI189" s="182">
        <f t="shared" si="28"/>
        <v>0</v>
      </c>
      <c r="BJ189" s="18" t="s">
        <v>89</v>
      </c>
      <c r="BK189" s="183">
        <f t="shared" si="29"/>
        <v>0</v>
      </c>
      <c r="BL189" s="18" t="s">
        <v>351</v>
      </c>
      <c r="BM189" s="181" t="s">
        <v>972</v>
      </c>
    </row>
    <row r="190" spans="1:65" s="2" customFormat="1" ht="24" customHeight="1">
      <c r="A190" s="33"/>
      <c r="B190" s="169"/>
      <c r="C190" s="170" t="s">
        <v>550</v>
      </c>
      <c r="D190" s="170" t="s">
        <v>260</v>
      </c>
      <c r="E190" s="171" t="s">
        <v>3409</v>
      </c>
      <c r="F190" s="172" t="s">
        <v>3410</v>
      </c>
      <c r="G190" s="173" t="s">
        <v>528</v>
      </c>
      <c r="H190" s="174">
        <v>5</v>
      </c>
      <c r="I190" s="175"/>
      <c r="J190" s="174">
        <f t="shared" si="20"/>
        <v>0</v>
      </c>
      <c r="K190" s="176"/>
      <c r="L190" s="34"/>
      <c r="M190" s="177" t="s">
        <v>1</v>
      </c>
      <c r="N190" s="178" t="s">
        <v>40</v>
      </c>
      <c r="O190" s="59"/>
      <c r="P190" s="179">
        <f t="shared" si="21"/>
        <v>0</v>
      </c>
      <c r="Q190" s="179">
        <v>0</v>
      </c>
      <c r="R190" s="179">
        <f t="shared" si="22"/>
        <v>0</v>
      </c>
      <c r="S190" s="179">
        <v>0</v>
      </c>
      <c r="T190" s="180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351</v>
      </c>
      <c r="AT190" s="181" t="s">
        <v>260</v>
      </c>
      <c r="AU190" s="181" t="s">
        <v>89</v>
      </c>
      <c r="AY190" s="18" t="s">
        <v>258</v>
      </c>
      <c r="BE190" s="182">
        <f t="shared" si="24"/>
        <v>0</v>
      </c>
      <c r="BF190" s="182">
        <f t="shared" si="25"/>
        <v>0</v>
      </c>
      <c r="BG190" s="182">
        <f t="shared" si="26"/>
        <v>0</v>
      </c>
      <c r="BH190" s="182">
        <f t="shared" si="27"/>
        <v>0</v>
      </c>
      <c r="BI190" s="182">
        <f t="shared" si="28"/>
        <v>0</v>
      </c>
      <c r="BJ190" s="18" t="s">
        <v>89</v>
      </c>
      <c r="BK190" s="183">
        <f t="shared" si="29"/>
        <v>0</v>
      </c>
      <c r="BL190" s="18" t="s">
        <v>351</v>
      </c>
      <c r="BM190" s="181" t="s">
        <v>984</v>
      </c>
    </row>
    <row r="191" spans="1:65" s="2" customFormat="1" ht="16.5" customHeight="1">
      <c r="A191" s="33"/>
      <c r="B191" s="169"/>
      <c r="C191" s="208" t="s">
        <v>557</v>
      </c>
      <c r="D191" s="208" t="s">
        <v>394</v>
      </c>
      <c r="E191" s="209" t="s">
        <v>3411</v>
      </c>
      <c r="F191" s="210" t="s">
        <v>3412</v>
      </c>
      <c r="G191" s="211" t="s">
        <v>528</v>
      </c>
      <c r="H191" s="212">
        <v>5</v>
      </c>
      <c r="I191" s="213"/>
      <c r="J191" s="212">
        <f t="shared" si="20"/>
        <v>0</v>
      </c>
      <c r="K191" s="214"/>
      <c r="L191" s="215"/>
      <c r="M191" s="216" t="s">
        <v>1</v>
      </c>
      <c r="N191" s="217" t="s">
        <v>40</v>
      </c>
      <c r="O191" s="59"/>
      <c r="P191" s="179">
        <f t="shared" si="21"/>
        <v>0</v>
      </c>
      <c r="Q191" s="179">
        <v>1.6000000000000001E-4</v>
      </c>
      <c r="R191" s="179">
        <f t="shared" si="22"/>
        <v>8.0000000000000004E-4</v>
      </c>
      <c r="S191" s="179">
        <v>0</v>
      </c>
      <c r="T191" s="180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1" t="s">
        <v>445</v>
      </c>
      <c r="AT191" s="181" t="s">
        <v>394</v>
      </c>
      <c r="AU191" s="181" t="s">
        <v>89</v>
      </c>
      <c r="AY191" s="18" t="s">
        <v>258</v>
      </c>
      <c r="BE191" s="182">
        <f t="shared" si="24"/>
        <v>0</v>
      </c>
      <c r="BF191" s="182">
        <f t="shared" si="25"/>
        <v>0</v>
      </c>
      <c r="BG191" s="182">
        <f t="shared" si="26"/>
        <v>0</v>
      </c>
      <c r="BH191" s="182">
        <f t="shared" si="27"/>
        <v>0</v>
      </c>
      <c r="BI191" s="182">
        <f t="shared" si="28"/>
        <v>0</v>
      </c>
      <c r="BJ191" s="18" t="s">
        <v>89</v>
      </c>
      <c r="BK191" s="183">
        <f t="shared" si="29"/>
        <v>0</v>
      </c>
      <c r="BL191" s="18" t="s">
        <v>351</v>
      </c>
      <c r="BM191" s="181" t="s">
        <v>992</v>
      </c>
    </row>
    <row r="192" spans="1:65" s="2" customFormat="1" ht="16.5" customHeight="1">
      <c r="A192" s="33"/>
      <c r="B192" s="169"/>
      <c r="C192" s="170" t="s">
        <v>563</v>
      </c>
      <c r="D192" s="170" t="s">
        <v>260</v>
      </c>
      <c r="E192" s="171" t="s">
        <v>3413</v>
      </c>
      <c r="F192" s="172" t="s">
        <v>3414</v>
      </c>
      <c r="G192" s="173" t="s">
        <v>435</v>
      </c>
      <c r="H192" s="174">
        <v>3</v>
      </c>
      <c r="I192" s="175"/>
      <c r="J192" s="174">
        <f t="shared" si="20"/>
        <v>0</v>
      </c>
      <c r="K192" s="176"/>
      <c r="L192" s="34"/>
      <c r="M192" s="177" t="s">
        <v>1</v>
      </c>
      <c r="N192" s="178" t="s">
        <v>40</v>
      </c>
      <c r="O192" s="59"/>
      <c r="P192" s="179">
        <f t="shared" si="21"/>
        <v>0</v>
      </c>
      <c r="Q192" s="179">
        <v>0</v>
      </c>
      <c r="R192" s="179">
        <f t="shared" si="22"/>
        <v>0</v>
      </c>
      <c r="S192" s="179">
        <v>0</v>
      </c>
      <c r="T192" s="180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351</v>
      </c>
      <c r="AT192" s="181" t="s">
        <v>260</v>
      </c>
      <c r="AU192" s="181" t="s">
        <v>89</v>
      </c>
      <c r="AY192" s="18" t="s">
        <v>258</v>
      </c>
      <c r="BE192" s="182">
        <f t="shared" si="24"/>
        <v>0</v>
      </c>
      <c r="BF192" s="182">
        <f t="shared" si="25"/>
        <v>0</v>
      </c>
      <c r="BG192" s="182">
        <f t="shared" si="26"/>
        <v>0</v>
      </c>
      <c r="BH192" s="182">
        <f t="shared" si="27"/>
        <v>0</v>
      </c>
      <c r="BI192" s="182">
        <f t="shared" si="28"/>
        <v>0</v>
      </c>
      <c r="BJ192" s="18" t="s">
        <v>89</v>
      </c>
      <c r="BK192" s="183">
        <f t="shared" si="29"/>
        <v>0</v>
      </c>
      <c r="BL192" s="18" t="s">
        <v>351</v>
      </c>
      <c r="BM192" s="181" t="s">
        <v>1000</v>
      </c>
    </row>
    <row r="193" spans="1:65" s="2" customFormat="1" ht="16.5" customHeight="1">
      <c r="A193" s="33"/>
      <c r="B193" s="169"/>
      <c r="C193" s="208" t="s">
        <v>567</v>
      </c>
      <c r="D193" s="208" t="s">
        <v>394</v>
      </c>
      <c r="E193" s="209" t="s">
        <v>3415</v>
      </c>
      <c r="F193" s="210" t="s">
        <v>3416</v>
      </c>
      <c r="G193" s="211" t="s">
        <v>435</v>
      </c>
      <c r="H193" s="212">
        <v>2</v>
      </c>
      <c r="I193" s="213"/>
      <c r="J193" s="212">
        <f t="shared" si="20"/>
        <v>0</v>
      </c>
      <c r="K193" s="214"/>
      <c r="L193" s="215"/>
      <c r="M193" s="216" t="s">
        <v>1</v>
      </c>
      <c r="N193" s="217" t="s">
        <v>40</v>
      </c>
      <c r="O193" s="59"/>
      <c r="P193" s="179">
        <f t="shared" si="21"/>
        <v>0</v>
      </c>
      <c r="Q193" s="179">
        <v>2.0000000000000001E-4</v>
      </c>
      <c r="R193" s="179">
        <f t="shared" si="22"/>
        <v>4.0000000000000002E-4</v>
      </c>
      <c r="S193" s="179">
        <v>0</v>
      </c>
      <c r="T193" s="180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445</v>
      </c>
      <c r="AT193" s="181" t="s">
        <v>394</v>
      </c>
      <c r="AU193" s="181" t="s">
        <v>89</v>
      </c>
      <c r="AY193" s="18" t="s">
        <v>258</v>
      </c>
      <c r="BE193" s="182">
        <f t="shared" si="24"/>
        <v>0</v>
      </c>
      <c r="BF193" s="182">
        <f t="shared" si="25"/>
        <v>0</v>
      </c>
      <c r="BG193" s="182">
        <f t="shared" si="26"/>
        <v>0</v>
      </c>
      <c r="BH193" s="182">
        <f t="shared" si="27"/>
        <v>0</v>
      </c>
      <c r="BI193" s="182">
        <f t="shared" si="28"/>
        <v>0</v>
      </c>
      <c r="BJ193" s="18" t="s">
        <v>89</v>
      </c>
      <c r="BK193" s="183">
        <f t="shared" si="29"/>
        <v>0</v>
      </c>
      <c r="BL193" s="18" t="s">
        <v>351</v>
      </c>
      <c r="BM193" s="181" t="s">
        <v>1010</v>
      </c>
    </row>
    <row r="194" spans="1:65" s="2" customFormat="1" ht="16.5" customHeight="1">
      <c r="A194" s="33"/>
      <c r="B194" s="169"/>
      <c r="C194" s="208" t="s">
        <v>573</v>
      </c>
      <c r="D194" s="208" t="s">
        <v>394</v>
      </c>
      <c r="E194" s="209" t="s">
        <v>3417</v>
      </c>
      <c r="F194" s="210" t="s">
        <v>3418</v>
      </c>
      <c r="G194" s="211" t="s">
        <v>435</v>
      </c>
      <c r="H194" s="212">
        <v>1</v>
      </c>
      <c r="I194" s="213"/>
      <c r="J194" s="212">
        <f t="shared" si="20"/>
        <v>0</v>
      </c>
      <c r="K194" s="214"/>
      <c r="L194" s="215"/>
      <c r="M194" s="216" t="s">
        <v>1</v>
      </c>
      <c r="N194" s="217" t="s">
        <v>40</v>
      </c>
      <c r="O194" s="59"/>
      <c r="P194" s="179">
        <f t="shared" si="21"/>
        <v>0</v>
      </c>
      <c r="Q194" s="179">
        <v>2.9999999999999997E-4</v>
      </c>
      <c r="R194" s="179">
        <f t="shared" si="22"/>
        <v>2.9999999999999997E-4</v>
      </c>
      <c r="S194" s="179">
        <v>0</v>
      </c>
      <c r="T194" s="180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445</v>
      </c>
      <c r="AT194" s="181" t="s">
        <v>394</v>
      </c>
      <c r="AU194" s="181" t="s">
        <v>89</v>
      </c>
      <c r="AY194" s="18" t="s">
        <v>258</v>
      </c>
      <c r="BE194" s="182">
        <f t="shared" si="24"/>
        <v>0</v>
      </c>
      <c r="BF194" s="182">
        <f t="shared" si="25"/>
        <v>0</v>
      </c>
      <c r="BG194" s="182">
        <f t="shared" si="26"/>
        <v>0</v>
      </c>
      <c r="BH194" s="182">
        <f t="shared" si="27"/>
        <v>0</v>
      </c>
      <c r="BI194" s="182">
        <f t="shared" si="28"/>
        <v>0</v>
      </c>
      <c r="BJ194" s="18" t="s">
        <v>89</v>
      </c>
      <c r="BK194" s="183">
        <f t="shared" si="29"/>
        <v>0</v>
      </c>
      <c r="BL194" s="18" t="s">
        <v>351</v>
      </c>
      <c r="BM194" s="181" t="s">
        <v>1020</v>
      </c>
    </row>
    <row r="195" spans="1:65" s="2" customFormat="1" ht="16.5" customHeight="1">
      <c r="A195" s="33"/>
      <c r="B195" s="169"/>
      <c r="C195" s="170" t="s">
        <v>581</v>
      </c>
      <c r="D195" s="170" t="s">
        <v>260</v>
      </c>
      <c r="E195" s="171" t="s">
        <v>3419</v>
      </c>
      <c r="F195" s="172" t="s">
        <v>3420</v>
      </c>
      <c r="G195" s="173" t="s">
        <v>435</v>
      </c>
      <c r="H195" s="174">
        <v>4</v>
      </c>
      <c r="I195" s="175"/>
      <c r="J195" s="174">
        <f t="shared" si="20"/>
        <v>0</v>
      </c>
      <c r="K195" s="176"/>
      <c r="L195" s="34"/>
      <c r="M195" s="177" t="s">
        <v>1</v>
      </c>
      <c r="N195" s="178" t="s">
        <v>40</v>
      </c>
      <c r="O195" s="59"/>
      <c r="P195" s="179">
        <f t="shared" si="21"/>
        <v>0</v>
      </c>
      <c r="Q195" s="179">
        <v>0</v>
      </c>
      <c r="R195" s="179">
        <f t="shared" si="22"/>
        <v>0</v>
      </c>
      <c r="S195" s="179">
        <v>0</v>
      </c>
      <c r="T195" s="180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351</v>
      </c>
      <c r="AT195" s="181" t="s">
        <v>260</v>
      </c>
      <c r="AU195" s="181" t="s">
        <v>89</v>
      </c>
      <c r="AY195" s="18" t="s">
        <v>258</v>
      </c>
      <c r="BE195" s="182">
        <f t="shared" si="24"/>
        <v>0</v>
      </c>
      <c r="BF195" s="182">
        <f t="shared" si="25"/>
        <v>0</v>
      </c>
      <c r="BG195" s="182">
        <f t="shared" si="26"/>
        <v>0</v>
      </c>
      <c r="BH195" s="182">
        <f t="shared" si="27"/>
        <v>0</v>
      </c>
      <c r="BI195" s="182">
        <f t="shared" si="28"/>
        <v>0</v>
      </c>
      <c r="BJ195" s="18" t="s">
        <v>89</v>
      </c>
      <c r="BK195" s="183">
        <f t="shared" si="29"/>
        <v>0</v>
      </c>
      <c r="BL195" s="18" t="s">
        <v>351</v>
      </c>
      <c r="BM195" s="181" t="s">
        <v>1030</v>
      </c>
    </row>
    <row r="196" spans="1:65" s="2" customFormat="1" ht="24" customHeight="1">
      <c r="A196" s="33"/>
      <c r="B196" s="169"/>
      <c r="C196" s="208" t="s">
        <v>590</v>
      </c>
      <c r="D196" s="208" t="s">
        <v>394</v>
      </c>
      <c r="E196" s="209" t="s">
        <v>3421</v>
      </c>
      <c r="F196" s="210" t="s">
        <v>3422</v>
      </c>
      <c r="G196" s="211" t="s">
        <v>435</v>
      </c>
      <c r="H196" s="212">
        <v>3</v>
      </c>
      <c r="I196" s="213"/>
      <c r="J196" s="212">
        <f t="shared" si="20"/>
        <v>0</v>
      </c>
      <c r="K196" s="214"/>
      <c r="L196" s="215"/>
      <c r="M196" s="216" t="s">
        <v>1</v>
      </c>
      <c r="N196" s="217" t="s">
        <v>40</v>
      </c>
      <c r="O196" s="59"/>
      <c r="P196" s="179">
        <f t="shared" si="21"/>
        <v>0</v>
      </c>
      <c r="Q196" s="179">
        <v>3.15E-3</v>
      </c>
      <c r="R196" s="179">
        <f t="shared" si="22"/>
        <v>9.4500000000000001E-3</v>
      </c>
      <c r="S196" s="179">
        <v>0</v>
      </c>
      <c r="T196" s="180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1" t="s">
        <v>445</v>
      </c>
      <c r="AT196" s="181" t="s">
        <v>394</v>
      </c>
      <c r="AU196" s="181" t="s">
        <v>89</v>
      </c>
      <c r="AY196" s="18" t="s">
        <v>258</v>
      </c>
      <c r="BE196" s="182">
        <f t="shared" si="24"/>
        <v>0</v>
      </c>
      <c r="BF196" s="182">
        <f t="shared" si="25"/>
        <v>0</v>
      </c>
      <c r="BG196" s="182">
        <f t="shared" si="26"/>
        <v>0</v>
      </c>
      <c r="BH196" s="182">
        <f t="shared" si="27"/>
        <v>0</v>
      </c>
      <c r="BI196" s="182">
        <f t="shared" si="28"/>
        <v>0</v>
      </c>
      <c r="BJ196" s="18" t="s">
        <v>89</v>
      </c>
      <c r="BK196" s="183">
        <f t="shared" si="29"/>
        <v>0</v>
      </c>
      <c r="BL196" s="18" t="s">
        <v>351</v>
      </c>
      <c r="BM196" s="181" t="s">
        <v>1038</v>
      </c>
    </row>
    <row r="197" spans="1:65" s="2" customFormat="1" ht="24" customHeight="1">
      <c r="A197" s="33"/>
      <c r="B197" s="169"/>
      <c r="C197" s="208" t="s">
        <v>594</v>
      </c>
      <c r="D197" s="208" t="s">
        <v>394</v>
      </c>
      <c r="E197" s="209" t="s">
        <v>3423</v>
      </c>
      <c r="F197" s="210" t="s">
        <v>3424</v>
      </c>
      <c r="G197" s="211" t="s">
        <v>435</v>
      </c>
      <c r="H197" s="212">
        <v>1</v>
      </c>
      <c r="I197" s="213"/>
      <c r="J197" s="212">
        <f t="shared" si="20"/>
        <v>0</v>
      </c>
      <c r="K197" s="214"/>
      <c r="L197" s="215"/>
      <c r="M197" s="216" t="s">
        <v>1</v>
      </c>
      <c r="N197" s="217" t="s">
        <v>40</v>
      </c>
      <c r="O197" s="59"/>
      <c r="P197" s="179">
        <f t="shared" si="21"/>
        <v>0</v>
      </c>
      <c r="Q197" s="179">
        <v>4.7499999999999999E-3</v>
      </c>
      <c r="R197" s="179">
        <f t="shared" si="22"/>
        <v>4.7499999999999999E-3</v>
      </c>
      <c r="S197" s="179">
        <v>0</v>
      </c>
      <c r="T197" s="180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1" t="s">
        <v>445</v>
      </c>
      <c r="AT197" s="181" t="s">
        <v>394</v>
      </c>
      <c r="AU197" s="181" t="s">
        <v>89</v>
      </c>
      <c r="AY197" s="18" t="s">
        <v>258</v>
      </c>
      <c r="BE197" s="182">
        <f t="shared" si="24"/>
        <v>0</v>
      </c>
      <c r="BF197" s="182">
        <f t="shared" si="25"/>
        <v>0</v>
      </c>
      <c r="BG197" s="182">
        <f t="shared" si="26"/>
        <v>0</v>
      </c>
      <c r="BH197" s="182">
        <f t="shared" si="27"/>
        <v>0</v>
      </c>
      <c r="BI197" s="182">
        <f t="shared" si="28"/>
        <v>0</v>
      </c>
      <c r="BJ197" s="18" t="s">
        <v>89</v>
      </c>
      <c r="BK197" s="183">
        <f t="shared" si="29"/>
        <v>0</v>
      </c>
      <c r="BL197" s="18" t="s">
        <v>351</v>
      </c>
      <c r="BM197" s="181" t="s">
        <v>1050</v>
      </c>
    </row>
    <row r="198" spans="1:65" s="2" customFormat="1" ht="16.5" customHeight="1">
      <c r="A198" s="33"/>
      <c r="B198" s="169"/>
      <c r="C198" s="170" t="s">
        <v>599</v>
      </c>
      <c r="D198" s="170" t="s">
        <v>260</v>
      </c>
      <c r="E198" s="171" t="s">
        <v>3425</v>
      </c>
      <c r="F198" s="172" t="s">
        <v>3426</v>
      </c>
      <c r="G198" s="173" t="s">
        <v>435</v>
      </c>
      <c r="H198" s="174">
        <v>13</v>
      </c>
      <c r="I198" s="175"/>
      <c r="J198" s="174">
        <f t="shared" si="20"/>
        <v>0</v>
      </c>
      <c r="K198" s="176"/>
      <c r="L198" s="34"/>
      <c r="M198" s="177" t="s">
        <v>1</v>
      </c>
      <c r="N198" s="178" t="s">
        <v>40</v>
      </c>
      <c r="O198" s="59"/>
      <c r="P198" s="179">
        <f t="shared" si="21"/>
        <v>0</v>
      </c>
      <c r="Q198" s="179">
        <v>0</v>
      </c>
      <c r="R198" s="179">
        <f t="shared" si="22"/>
        <v>0</v>
      </c>
      <c r="S198" s="179">
        <v>0</v>
      </c>
      <c r="T198" s="180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1" t="s">
        <v>351</v>
      </c>
      <c r="AT198" s="181" t="s">
        <v>260</v>
      </c>
      <c r="AU198" s="181" t="s">
        <v>89</v>
      </c>
      <c r="AY198" s="18" t="s">
        <v>258</v>
      </c>
      <c r="BE198" s="182">
        <f t="shared" si="24"/>
        <v>0</v>
      </c>
      <c r="BF198" s="182">
        <f t="shared" si="25"/>
        <v>0</v>
      </c>
      <c r="BG198" s="182">
        <f t="shared" si="26"/>
        <v>0</v>
      </c>
      <c r="BH198" s="182">
        <f t="shared" si="27"/>
        <v>0</v>
      </c>
      <c r="BI198" s="182">
        <f t="shared" si="28"/>
        <v>0</v>
      </c>
      <c r="BJ198" s="18" t="s">
        <v>89</v>
      </c>
      <c r="BK198" s="183">
        <f t="shared" si="29"/>
        <v>0</v>
      </c>
      <c r="BL198" s="18" t="s">
        <v>351</v>
      </c>
      <c r="BM198" s="181" t="s">
        <v>1060</v>
      </c>
    </row>
    <row r="199" spans="1:65" s="2" customFormat="1" ht="16.5" customHeight="1">
      <c r="A199" s="33"/>
      <c r="B199" s="169"/>
      <c r="C199" s="208" t="s">
        <v>603</v>
      </c>
      <c r="D199" s="208" t="s">
        <v>394</v>
      </c>
      <c r="E199" s="209" t="s">
        <v>3427</v>
      </c>
      <c r="F199" s="210" t="s">
        <v>3428</v>
      </c>
      <c r="G199" s="211" t="s">
        <v>435</v>
      </c>
      <c r="H199" s="212">
        <v>4</v>
      </c>
      <c r="I199" s="213"/>
      <c r="J199" s="212">
        <f t="shared" si="20"/>
        <v>0</v>
      </c>
      <c r="K199" s="214"/>
      <c r="L199" s="215"/>
      <c r="M199" s="216" t="s">
        <v>1</v>
      </c>
      <c r="N199" s="217" t="s">
        <v>40</v>
      </c>
      <c r="O199" s="59"/>
      <c r="P199" s="179">
        <f t="shared" si="21"/>
        <v>0</v>
      </c>
      <c r="Q199" s="179">
        <v>9.7000000000000005E-4</v>
      </c>
      <c r="R199" s="179">
        <f t="shared" si="22"/>
        <v>3.8800000000000002E-3</v>
      </c>
      <c r="S199" s="179">
        <v>0</v>
      </c>
      <c r="T199" s="180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1" t="s">
        <v>445</v>
      </c>
      <c r="AT199" s="181" t="s">
        <v>394</v>
      </c>
      <c r="AU199" s="181" t="s">
        <v>89</v>
      </c>
      <c r="AY199" s="18" t="s">
        <v>258</v>
      </c>
      <c r="BE199" s="182">
        <f t="shared" si="24"/>
        <v>0</v>
      </c>
      <c r="BF199" s="182">
        <f t="shared" si="25"/>
        <v>0</v>
      </c>
      <c r="BG199" s="182">
        <f t="shared" si="26"/>
        <v>0</v>
      </c>
      <c r="BH199" s="182">
        <f t="shared" si="27"/>
        <v>0</v>
      </c>
      <c r="BI199" s="182">
        <f t="shared" si="28"/>
        <v>0</v>
      </c>
      <c r="BJ199" s="18" t="s">
        <v>89</v>
      </c>
      <c r="BK199" s="183">
        <f t="shared" si="29"/>
        <v>0</v>
      </c>
      <c r="BL199" s="18" t="s">
        <v>351</v>
      </c>
      <c r="BM199" s="181" t="s">
        <v>1070</v>
      </c>
    </row>
    <row r="200" spans="1:65" s="2" customFormat="1" ht="16.5" customHeight="1">
      <c r="A200" s="33"/>
      <c r="B200" s="169"/>
      <c r="C200" s="208" t="s">
        <v>607</v>
      </c>
      <c r="D200" s="208" t="s">
        <v>394</v>
      </c>
      <c r="E200" s="209" t="s">
        <v>3429</v>
      </c>
      <c r="F200" s="210" t="s">
        <v>3430</v>
      </c>
      <c r="G200" s="211" t="s">
        <v>435</v>
      </c>
      <c r="H200" s="212">
        <v>9</v>
      </c>
      <c r="I200" s="213"/>
      <c r="J200" s="212">
        <f t="shared" si="20"/>
        <v>0</v>
      </c>
      <c r="K200" s="214"/>
      <c r="L200" s="215"/>
      <c r="M200" s="216" t="s">
        <v>1</v>
      </c>
      <c r="N200" s="217" t="s">
        <v>40</v>
      </c>
      <c r="O200" s="59"/>
      <c r="P200" s="179">
        <f t="shared" si="21"/>
        <v>0</v>
      </c>
      <c r="Q200" s="179">
        <v>1.15E-3</v>
      </c>
      <c r="R200" s="179">
        <f t="shared" si="22"/>
        <v>1.035E-2</v>
      </c>
      <c r="S200" s="179">
        <v>0</v>
      </c>
      <c r="T200" s="180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1" t="s">
        <v>445</v>
      </c>
      <c r="AT200" s="181" t="s">
        <v>394</v>
      </c>
      <c r="AU200" s="181" t="s">
        <v>89</v>
      </c>
      <c r="AY200" s="18" t="s">
        <v>258</v>
      </c>
      <c r="BE200" s="182">
        <f t="shared" si="24"/>
        <v>0</v>
      </c>
      <c r="BF200" s="182">
        <f t="shared" si="25"/>
        <v>0</v>
      </c>
      <c r="BG200" s="182">
        <f t="shared" si="26"/>
        <v>0</v>
      </c>
      <c r="BH200" s="182">
        <f t="shared" si="27"/>
        <v>0</v>
      </c>
      <c r="BI200" s="182">
        <f t="shared" si="28"/>
        <v>0</v>
      </c>
      <c r="BJ200" s="18" t="s">
        <v>89</v>
      </c>
      <c r="BK200" s="183">
        <f t="shared" si="29"/>
        <v>0</v>
      </c>
      <c r="BL200" s="18" t="s">
        <v>351</v>
      </c>
      <c r="BM200" s="181" t="s">
        <v>1079</v>
      </c>
    </row>
    <row r="201" spans="1:65" s="2" customFormat="1" ht="24" customHeight="1">
      <c r="A201" s="33"/>
      <c r="B201" s="169"/>
      <c r="C201" s="170" t="s">
        <v>615</v>
      </c>
      <c r="D201" s="170" t="s">
        <v>260</v>
      </c>
      <c r="E201" s="171" t="s">
        <v>3431</v>
      </c>
      <c r="F201" s="172" t="s">
        <v>3432</v>
      </c>
      <c r="G201" s="173" t="s">
        <v>435</v>
      </c>
      <c r="H201" s="174">
        <v>4</v>
      </c>
      <c r="I201" s="175"/>
      <c r="J201" s="174">
        <f t="shared" si="20"/>
        <v>0</v>
      </c>
      <c r="K201" s="176"/>
      <c r="L201" s="34"/>
      <c r="M201" s="177" t="s">
        <v>1</v>
      </c>
      <c r="N201" s="178" t="s">
        <v>40</v>
      </c>
      <c r="O201" s="59"/>
      <c r="P201" s="179">
        <f t="shared" si="21"/>
        <v>0</v>
      </c>
      <c r="Q201" s="179">
        <v>0</v>
      </c>
      <c r="R201" s="179">
        <f t="shared" si="22"/>
        <v>0</v>
      </c>
      <c r="S201" s="179">
        <v>0</v>
      </c>
      <c r="T201" s="180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1" t="s">
        <v>351</v>
      </c>
      <c r="AT201" s="181" t="s">
        <v>260</v>
      </c>
      <c r="AU201" s="181" t="s">
        <v>89</v>
      </c>
      <c r="AY201" s="18" t="s">
        <v>258</v>
      </c>
      <c r="BE201" s="182">
        <f t="shared" si="24"/>
        <v>0</v>
      </c>
      <c r="BF201" s="182">
        <f t="shared" si="25"/>
        <v>0</v>
      </c>
      <c r="BG201" s="182">
        <f t="shared" si="26"/>
        <v>0</v>
      </c>
      <c r="BH201" s="182">
        <f t="shared" si="27"/>
        <v>0</v>
      </c>
      <c r="BI201" s="182">
        <f t="shared" si="28"/>
        <v>0</v>
      </c>
      <c r="BJ201" s="18" t="s">
        <v>89</v>
      </c>
      <c r="BK201" s="183">
        <f t="shared" si="29"/>
        <v>0</v>
      </c>
      <c r="BL201" s="18" t="s">
        <v>351</v>
      </c>
      <c r="BM201" s="181" t="s">
        <v>1089</v>
      </c>
    </row>
    <row r="202" spans="1:65" s="2" customFormat="1" ht="24" customHeight="1">
      <c r="A202" s="33"/>
      <c r="B202" s="169"/>
      <c r="C202" s="208" t="s">
        <v>621</v>
      </c>
      <c r="D202" s="208" t="s">
        <v>394</v>
      </c>
      <c r="E202" s="209" t="s">
        <v>3433</v>
      </c>
      <c r="F202" s="210" t="s">
        <v>3434</v>
      </c>
      <c r="G202" s="211" t="s">
        <v>435</v>
      </c>
      <c r="H202" s="212">
        <v>4</v>
      </c>
      <c r="I202" s="213"/>
      <c r="J202" s="212">
        <f t="shared" si="20"/>
        <v>0</v>
      </c>
      <c r="K202" s="214"/>
      <c r="L202" s="215"/>
      <c r="M202" s="216" t="s">
        <v>1</v>
      </c>
      <c r="N202" s="217" t="s">
        <v>40</v>
      </c>
      <c r="O202" s="59"/>
      <c r="P202" s="179">
        <f t="shared" si="21"/>
        <v>0</v>
      </c>
      <c r="Q202" s="179">
        <v>4.6999999999999999E-4</v>
      </c>
      <c r="R202" s="179">
        <f t="shared" si="22"/>
        <v>1.8799999999999999E-3</v>
      </c>
      <c r="S202" s="179">
        <v>0</v>
      </c>
      <c r="T202" s="180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1" t="s">
        <v>445</v>
      </c>
      <c r="AT202" s="181" t="s">
        <v>394</v>
      </c>
      <c r="AU202" s="181" t="s">
        <v>89</v>
      </c>
      <c r="AY202" s="18" t="s">
        <v>258</v>
      </c>
      <c r="BE202" s="182">
        <f t="shared" si="24"/>
        <v>0</v>
      </c>
      <c r="BF202" s="182">
        <f t="shared" si="25"/>
        <v>0</v>
      </c>
      <c r="BG202" s="182">
        <f t="shared" si="26"/>
        <v>0</v>
      </c>
      <c r="BH202" s="182">
        <f t="shared" si="27"/>
        <v>0</v>
      </c>
      <c r="BI202" s="182">
        <f t="shared" si="28"/>
        <v>0</v>
      </c>
      <c r="BJ202" s="18" t="s">
        <v>89</v>
      </c>
      <c r="BK202" s="183">
        <f t="shared" si="29"/>
        <v>0</v>
      </c>
      <c r="BL202" s="18" t="s">
        <v>351</v>
      </c>
      <c r="BM202" s="181" t="s">
        <v>1099</v>
      </c>
    </row>
    <row r="203" spans="1:65" s="2" customFormat="1" ht="24" customHeight="1">
      <c r="A203" s="33"/>
      <c r="B203" s="169"/>
      <c r="C203" s="170" t="s">
        <v>627</v>
      </c>
      <c r="D203" s="170" t="s">
        <v>260</v>
      </c>
      <c r="E203" s="171" t="s">
        <v>3435</v>
      </c>
      <c r="F203" s="172" t="s">
        <v>3436</v>
      </c>
      <c r="G203" s="173" t="s">
        <v>435</v>
      </c>
      <c r="H203" s="174">
        <v>1</v>
      </c>
      <c r="I203" s="175"/>
      <c r="J203" s="174">
        <f t="shared" si="20"/>
        <v>0</v>
      </c>
      <c r="K203" s="176"/>
      <c r="L203" s="34"/>
      <c r="M203" s="177" t="s">
        <v>1</v>
      </c>
      <c r="N203" s="178" t="s">
        <v>40</v>
      </c>
      <c r="O203" s="59"/>
      <c r="P203" s="179">
        <f t="shared" si="21"/>
        <v>0</v>
      </c>
      <c r="Q203" s="179">
        <v>0</v>
      </c>
      <c r="R203" s="179">
        <f t="shared" si="22"/>
        <v>0</v>
      </c>
      <c r="S203" s="179">
        <v>0</v>
      </c>
      <c r="T203" s="180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1" t="s">
        <v>351</v>
      </c>
      <c r="AT203" s="181" t="s">
        <v>260</v>
      </c>
      <c r="AU203" s="181" t="s">
        <v>89</v>
      </c>
      <c r="AY203" s="18" t="s">
        <v>258</v>
      </c>
      <c r="BE203" s="182">
        <f t="shared" si="24"/>
        <v>0</v>
      </c>
      <c r="BF203" s="182">
        <f t="shared" si="25"/>
        <v>0</v>
      </c>
      <c r="BG203" s="182">
        <f t="shared" si="26"/>
        <v>0</v>
      </c>
      <c r="BH203" s="182">
        <f t="shared" si="27"/>
        <v>0</v>
      </c>
      <c r="BI203" s="182">
        <f t="shared" si="28"/>
        <v>0</v>
      </c>
      <c r="BJ203" s="18" t="s">
        <v>89</v>
      </c>
      <c r="BK203" s="183">
        <f t="shared" si="29"/>
        <v>0</v>
      </c>
      <c r="BL203" s="18" t="s">
        <v>351</v>
      </c>
      <c r="BM203" s="181" t="s">
        <v>1109</v>
      </c>
    </row>
    <row r="204" spans="1:65" s="2" customFormat="1" ht="16.5" customHeight="1">
      <c r="A204" s="33"/>
      <c r="B204" s="169"/>
      <c r="C204" s="170" t="s">
        <v>631</v>
      </c>
      <c r="D204" s="170" t="s">
        <v>260</v>
      </c>
      <c r="E204" s="171" t="s">
        <v>3437</v>
      </c>
      <c r="F204" s="172" t="s">
        <v>3438</v>
      </c>
      <c r="G204" s="173" t="s">
        <v>435</v>
      </c>
      <c r="H204" s="174">
        <v>1</v>
      </c>
      <c r="I204" s="175"/>
      <c r="J204" s="174">
        <f t="shared" si="20"/>
        <v>0</v>
      </c>
      <c r="K204" s="176"/>
      <c r="L204" s="34"/>
      <c r="M204" s="177" t="s">
        <v>1</v>
      </c>
      <c r="N204" s="178" t="s">
        <v>40</v>
      </c>
      <c r="O204" s="59"/>
      <c r="P204" s="179">
        <f t="shared" si="21"/>
        <v>0</v>
      </c>
      <c r="Q204" s="179">
        <v>0</v>
      </c>
      <c r="R204" s="179">
        <f t="shared" si="22"/>
        <v>0</v>
      </c>
      <c r="S204" s="179">
        <v>0</v>
      </c>
      <c r="T204" s="180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1" t="s">
        <v>351</v>
      </c>
      <c r="AT204" s="181" t="s">
        <v>260</v>
      </c>
      <c r="AU204" s="181" t="s">
        <v>89</v>
      </c>
      <c r="AY204" s="18" t="s">
        <v>258</v>
      </c>
      <c r="BE204" s="182">
        <f t="shared" si="24"/>
        <v>0</v>
      </c>
      <c r="BF204" s="182">
        <f t="shared" si="25"/>
        <v>0</v>
      </c>
      <c r="BG204" s="182">
        <f t="shared" si="26"/>
        <v>0</v>
      </c>
      <c r="BH204" s="182">
        <f t="shared" si="27"/>
        <v>0</v>
      </c>
      <c r="BI204" s="182">
        <f t="shared" si="28"/>
        <v>0</v>
      </c>
      <c r="BJ204" s="18" t="s">
        <v>89</v>
      </c>
      <c r="BK204" s="183">
        <f t="shared" si="29"/>
        <v>0</v>
      </c>
      <c r="BL204" s="18" t="s">
        <v>351</v>
      </c>
      <c r="BM204" s="181" t="s">
        <v>1118</v>
      </c>
    </row>
    <row r="205" spans="1:65" s="2" customFormat="1" ht="24" customHeight="1">
      <c r="A205" s="33"/>
      <c r="B205" s="169"/>
      <c r="C205" s="208" t="s">
        <v>636</v>
      </c>
      <c r="D205" s="208" t="s">
        <v>394</v>
      </c>
      <c r="E205" s="209" t="s">
        <v>3439</v>
      </c>
      <c r="F205" s="210" t="s">
        <v>3440</v>
      </c>
      <c r="G205" s="211" t="s">
        <v>2134</v>
      </c>
      <c r="H205" s="212">
        <v>1</v>
      </c>
      <c r="I205" s="213"/>
      <c r="J205" s="212">
        <f t="shared" si="20"/>
        <v>0</v>
      </c>
      <c r="K205" s="214"/>
      <c r="L205" s="215"/>
      <c r="M205" s="216" t="s">
        <v>1</v>
      </c>
      <c r="N205" s="217" t="s">
        <v>40</v>
      </c>
      <c r="O205" s="59"/>
      <c r="P205" s="179">
        <f t="shared" si="21"/>
        <v>0</v>
      </c>
      <c r="Q205" s="179">
        <v>1.6500000000000001E-2</v>
      </c>
      <c r="R205" s="179">
        <f t="shared" si="22"/>
        <v>1.6500000000000001E-2</v>
      </c>
      <c r="S205" s="179">
        <v>0</v>
      </c>
      <c r="T205" s="180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1" t="s">
        <v>445</v>
      </c>
      <c r="AT205" s="181" t="s">
        <v>394</v>
      </c>
      <c r="AU205" s="181" t="s">
        <v>89</v>
      </c>
      <c r="AY205" s="18" t="s">
        <v>258</v>
      </c>
      <c r="BE205" s="182">
        <f t="shared" si="24"/>
        <v>0</v>
      </c>
      <c r="BF205" s="182">
        <f t="shared" si="25"/>
        <v>0</v>
      </c>
      <c r="BG205" s="182">
        <f t="shared" si="26"/>
        <v>0</v>
      </c>
      <c r="BH205" s="182">
        <f t="shared" si="27"/>
        <v>0</v>
      </c>
      <c r="BI205" s="182">
        <f t="shared" si="28"/>
        <v>0</v>
      </c>
      <c r="BJ205" s="18" t="s">
        <v>89</v>
      </c>
      <c r="BK205" s="183">
        <f t="shared" si="29"/>
        <v>0</v>
      </c>
      <c r="BL205" s="18" t="s">
        <v>351</v>
      </c>
      <c r="BM205" s="181" t="s">
        <v>1126</v>
      </c>
    </row>
    <row r="206" spans="1:65" s="2" customFormat="1" ht="24" customHeight="1">
      <c r="A206" s="33"/>
      <c r="B206" s="169"/>
      <c r="C206" s="170" t="s">
        <v>644</v>
      </c>
      <c r="D206" s="170" t="s">
        <v>260</v>
      </c>
      <c r="E206" s="171" t="s">
        <v>3441</v>
      </c>
      <c r="F206" s="172" t="s">
        <v>3442</v>
      </c>
      <c r="G206" s="173" t="s">
        <v>528</v>
      </c>
      <c r="H206" s="174">
        <v>15</v>
      </c>
      <c r="I206" s="175"/>
      <c r="J206" s="174">
        <f t="shared" si="20"/>
        <v>0</v>
      </c>
      <c r="K206" s="176"/>
      <c r="L206" s="34"/>
      <c r="M206" s="177" t="s">
        <v>1</v>
      </c>
      <c r="N206" s="178" t="s">
        <v>40</v>
      </c>
      <c r="O206" s="59"/>
      <c r="P206" s="179">
        <f t="shared" si="21"/>
        <v>0</v>
      </c>
      <c r="Q206" s="179">
        <v>0</v>
      </c>
      <c r="R206" s="179">
        <f t="shared" si="22"/>
        <v>0</v>
      </c>
      <c r="S206" s="179">
        <v>0</v>
      </c>
      <c r="T206" s="180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1" t="s">
        <v>351</v>
      </c>
      <c r="AT206" s="181" t="s">
        <v>260</v>
      </c>
      <c r="AU206" s="181" t="s">
        <v>89</v>
      </c>
      <c r="AY206" s="18" t="s">
        <v>258</v>
      </c>
      <c r="BE206" s="182">
        <f t="shared" si="24"/>
        <v>0</v>
      </c>
      <c r="BF206" s="182">
        <f t="shared" si="25"/>
        <v>0</v>
      </c>
      <c r="BG206" s="182">
        <f t="shared" si="26"/>
        <v>0</v>
      </c>
      <c r="BH206" s="182">
        <f t="shared" si="27"/>
        <v>0</v>
      </c>
      <c r="BI206" s="182">
        <f t="shared" si="28"/>
        <v>0</v>
      </c>
      <c r="BJ206" s="18" t="s">
        <v>89</v>
      </c>
      <c r="BK206" s="183">
        <f t="shared" si="29"/>
        <v>0</v>
      </c>
      <c r="BL206" s="18" t="s">
        <v>351</v>
      </c>
      <c r="BM206" s="181" t="s">
        <v>1136</v>
      </c>
    </row>
    <row r="207" spans="1:65" s="2" customFormat="1" ht="24" customHeight="1">
      <c r="A207" s="33"/>
      <c r="B207" s="169"/>
      <c r="C207" s="208" t="s">
        <v>649</v>
      </c>
      <c r="D207" s="208" t="s">
        <v>394</v>
      </c>
      <c r="E207" s="209" t="s">
        <v>3443</v>
      </c>
      <c r="F207" s="210" t="s">
        <v>3444</v>
      </c>
      <c r="G207" s="211" t="s">
        <v>528</v>
      </c>
      <c r="H207" s="212">
        <v>15</v>
      </c>
      <c r="I207" s="213"/>
      <c r="J207" s="212">
        <f t="shared" si="20"/>
        <v>0</v>
      </c>
      <c r="K207" s="214"/>
      <c r="L207" s="215"/>
      <c r="M207" s="216" t="s">
        <v>1</v>
      </c>
      <c r="N207" s="217" t="s">
        <v>40</v>
      </c>
      <c r="O207" s="59"/>
      <c r="P207" s="179">
        <f t="shared" si="21"/>
        <v>0</v>
      </c>
      <c r="Q207" s="179">
        <v>4.4999999999999997E-3</v>
      </c>
      <c r="R207" s="179">
        <f t="shared" si="22"/>
        <v>6.7499999999999991E-2</v>
      </c>
      <c r="S207" s="179">
        <v>0</v>
      </c>
      <c r="T207" s="180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1" t="s">
        <v>445</v>
      </c>
      <c r="AT207" s="181" t="s">
        <v>394</v>
      </c>
      <c r="AU207" s="181" t="s">
        <v>89</v>
      </c>
      <c r="AY207" s="18" t="s">
        <v>258</v>
      </c>
      <c r="BE207" s="182">
        <f t="shared" si="24"/>
        <v>0</v>
      </c>
      <c r="BF207" s="182">
        <f t="shared" si="25"/>
        <v>0</v>
      </c>
      <c r="BG207" s="182">
        <f t="shared" si="26"/>
        <v>0</v>
      </c>
      <c r="BH207" s="182">
        <f t="shared" si="27"/>
        <v>0</v>
      </c>
      <c r="BI207" s="182">
        <f t="shared" si="28"/>
        <v>0</v>
      </c>
      <c r="BJ207" s="18" t="s">
        <v>89</v>
      </c>
      <c r="BK207" s="183">
        <f t="shared" si="29"/>
        <v>0</v>
      </c>
      <c r="BL207" s="18" t="s">
        <v>351</v>
      </c>
      <c r="BM207" s="181" t="s">
        <v>1145</v>
      </c>
    </row>
    <row r="208" spans="1:65" s="2" customFormat="1" ht="24" customHeight="1">
      <c r="A208" s="33"/>
      <c r="B208" s="169"/>
      <c r="C208" s="208" t="s">
        <v>656</v>
      </c>
      <c r="D208" s="208" t="s">
        <v>394</v>
      </c>
      <c r="E208" s="209" t="s">
        <v>3445</v>
      </c>
      <c r="F208" s="210" t="s">
        <v>3446</v>
      </c>
      <c r="G208" s="211" t="s">
        <v>2134</v>
      </c>
      <c r="H208" s="212">
        <v>1</v>
      </c>
      <c r="I208" s="213"/>
      <c r="J208" s="212">
        <f t="shared" si="20"/>
        <v>0</v>
      </c>
      <c r="K208" s="214"/>
      <c r="L208" s="215"/>
      <c r="M208" s="216" t="s">
        <v>1</v>
      </c>
      <c r="N208" s="217" t="s">
        <v>40</v>
      </c>
      <c r="O208" s="59"/>
      <c r="P208" s="179">
        <f t="shared" si="21"/>
        <v>0</v>
      </c>
      <c r="Q208" s="179">
        <v>1.4449999999999999E-2</v>
      </c>
      <c r="R208" s="179">
        <f t="shared" si="22"/>
        <v>1.4449999999999999E-2</v>
      </c>
      <c r="S208" s="179">
        <v>0</v>
      </c>
      <c r="T208" s="180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1" t="s">
        <v>445</v>
      </c>
      <c r="AT208" s="181" t="s">
        <v>394</v>
      </c>
      <c r="AU208" s="181" t="s">
        <v>89</v>
      </c>
      <c r="AY208" s="18" t="s">
        <v>258</v>
      </c>
      <c r="BE208" s="182">
        <f t="shared" si="24"/>
        <v>0</v>
      </c>
      <c r="BF208" s="182">
        <f t="shared" si="25"/>
        <v>0</v>
      </c>
      <c r="BG208" s="182">
        <f t="shared" si="26"/>
        <v>0</v>
      </c>
      <c r="BH208" s="182">
        <f t="shared" si="27"/>
        <v>0</v>
      </c>
      <c r="BI208" s="182">
        <f t="shared" si="28"/>
        <v>0</v>
      </c>
      <c r="BJ208" s="18" t="s">
        <v>89</v>
      </c>
      <c r="BK208" s="183">
        <f t="shared" si="29"/>
        <v>0</v>
      </c>
      <c r="BL208" s="18" t="s">
        <v>351</v>
      </c>
      <c r="BM208" s="181" t="s">
        <v>1153</v>
      </c>
    </row>
    <row r="209" spans="1:65" s="2" customFormat="1" ht="24" customHeight="1">
      <c r="A209" s="33"/>
      <c r="B209" s="169"/>
      <c r="C209" s="170" t="s">
        <v>660</v>
      </c>
      <c r="D209" s="170" t="s">
        <v>260</v>
      </c>
      <c r="E209" s="171" t="s">
        <v>3447</v>
      </c>
      <c r="F209" s="172" t="s">
        <v>3448</v>
      </c>
      <c r="G209" s="173" t="s">
        <v>1511</v>
      </c>
      <c r="H209" s="175"/>
      <c r="I209" s="175"/>
      <c r="J209" s="174">
        <f t="shared" si="20"/>
        <v>0</v>
      </c>
      <c r="K209" s="176"/>
      <c r="L209" s="34"/>
      <c r="M209" s="177" t="s">
        <v>1</v>
      </c>
      <c r="N209" s="178" t="s">
        <v>40</v>
      </c>
      <c r="O209" s="59"/>
      <c r="P209" s="179">
        <f t="shared" si="21"/>
        <v>0</v>
      </c>
      <c r="Q209" s="179">
        <v>0</v>
      </c>
      <c r="R209" s="179">
        <f t="shared" si="22"/>
        <v>0</v>
      </c>
      <c r="S209" s="179">
        <v>0</v>
      </c>
      <c r="T209" s="180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1" t="s">
        <v>351</v>
      </c>
      <c r="AT209" s="181" t="s">
        <v>260</v>
      </c>
      <c r="AU209" s="181" t="s">
        <v>89</v>
      </c>
      <c r="AY209" s="18" t="s">
        <v>258</v>
      </c>
      <c r="BE209" s="182">
        <f t="shared" si="24"/>
        <v>0</v>
      </c>
      <c r="BF209" s="182">
        <f t="shared" si="25"/>
        <v>0</v>
      </c>
      <c r="BG209" s="182">
        <f t="shared" si="26"/>
        <v>0</v>
      </c>
      <c r="BH209" s="182">
        <f t="shared" si="27"/>
        <v>0</v>
      </c>
      <c r="BI209" s="182">
        <f t="shared" si="28"/>
        <v>0</v>
      </c>
      <c r="BJ209" s="18" t="s">
        <v>89</v>
      </c>
      <c r="BK209" s="183">
        <f t="shared" si="29"/>
        <v>0</v>
      </c>
      <c r="BL209" s="18" t="s">
        <v>351</v>
      </c>
      <c r="BM209" s="181" t="s">
        <v>1163</v>
      </c>
    </row>
    <row r="210" spans="1:65" s="12" customFormat="1" ht="22.9" customHeight="1">
      <c r="B210" s="156"/>
      <c r="D210" s="157" t="s">
        <v>73</v>
      </c>
      <c r="E210" s="167" t="s">
        <v>2212</v>
      </c>
      <c r="F210" s="167" t="s">
        <v>3449</v>
      </c>
      <c r="I210" s="159"/>
      <c r="J210" s="168">
        <f>BK210</f>
        <v>0</v>
      </c>
      <c r="L210" s="156"/>
      <c r="M210" s="161"/>
      <c r="N210" s="162"/>
      <c r="O210" s="162"/>
      <c r="P210" s="163">
        <f>SUM(P211:P212)</f>
        <v>0</v>
      </c>
      <c r="Q210" s="162"/>
      <c r="R210" s="163">
        <f>SUM(R211:R212)</f>
        <v>1.2E-2</v>
      </c>
      <c r="S210" s="162"/>
      <c r="T210" s="164">
        <f>SUM(T211:T212)</f>
        <v>0</v>
      </c>
      <c r="AR210" s="157" t="s">
        <v>89</v>
      </c>
      <c r="AT210" s="165" t="s">
        <v>73</v>
      </c>
      <c r="AU210" s="165" t="s">
        <v>82</v>
      </c>
      <c r="AY210" s="157" t="s">
        <v>258</v>
      </c>
      <c r="BK210" s="166">
        <f>SUM(BK211:BK212)</f>
        <v>0</v>
      </c>
    </row>
    <row r="211" spans="1:65" s="2" customFormat="1" ht="24" customHeight="1">
      <c r="A211" s="33"/>
      <c r="B211" s="169"/>
      <c r="C211" s="170" t="s">
        <v>666</v>
      </c>
      <c r="D211" s="170" t="s">
        <v>260</v>
      </c>
      <c r="E211" s="171" t="s">
        <v>3450</v>
      </c>
      <c r="F211" s="172" t="s">
        <v>3451</v>
      </c>
      <c r="G211" s="173" t="s">
        <v>435</v>
      </c>
      <c r="H211" s="174">
        <v>4</v>
      </c>
      <c r="I211" s="175"/>
      <c r="J211" s="174">
        <f>ROUND(I211*H211,3)</f>
        <v>0</v>
      </c>
      <c r="K211" s="176"/>
      <c r="L211" s="34"/>
      <c r="M211" s="177" t="s">
        <v>1</v>
      </c>
      <c r="N211" s="178" t="s">
        <v>40</v>
      </c>
      <c r="O211" s="59"/>
      <c r="P211" s="179">
        <f>O211*H211</f>
        <v>0</v>
      </c>
      <c r="Q211" s="179">
        <v>3.0000000000000001E-3</v>
      </c>
      <c r="R211" s="179">
        <f>Q211*H211</f>
        <v>1.2E-2</v>
      </c>
      <c r="S211" s="179">
        <v>0</v>
      </c>
      <c r="T211" s="18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1" t="s">
        <v>351</v>
      </c>
      <c r="AT211" s="181" t="s">
        <v>260</v>
      </c>
      <c r="AU211" s="181" t="s">
        <v>89</v>
      </c>
      <c r="AY211" s="18" t="s">
        <v>258</v>
      </c>
      <c r="BE211" s="182">
        <f>IF(N211="základná",J211,0)</f>
        <v>0</v>
      </c>
      <c r="BF211" s="182">
        <f>IF(N211="znížená",J211,0)</f>
        <v>0</v>
      </c>
      <c r="BG211" s="182">
        <f>IF(N211="zákl. prenesená",J211,0)</f>
        <v>0</v>
      </c>
      <c r="BH211" s="182">
        <f>IF(N211="zníž. prenesená",J211,0)</f>
        <v>0</v>
      </c>
      <c r="BI211" s="182">
        <f>IF(N211="nulová",J211,0)</f>
        <v>0</v>
      </c>
      <c r="BJ211" s="18" t="s">
        <v>89</v>
      </c>
      <c r="BK211" s="183">
        <f>ROUND(I211*H211,3)</f>
        <v>0</v>
      </c>
      <c r="BL211" s="18" t="s">
        <v>351</v>
      </c>
      <c r="BM211" s="181" t="s">
        <v>1172</v>
      </c>
    </row>
    <row r="212" spans="1:65" s="2" customFormat="1" ht="24" customHeight="1">
      <c r="A212" s="33"/>
      <c r="B212" s="169"/>
      <c r="C212" s="170" t="s">
        <v>671</v>
      </c>
      <c r="D212" s="170" t="s">
        <v>260</v>
      </c>
      <c r="E212" s="171" t="s">
        <v>3452</v>
      </c>
      <c r="F212" s="172" t="s">
        <v>3453</v>
      </c>
      <c r="G212" s="173" t="s">
        <v>1511</v>
      </c>
      <c r="H212" s="175"/>
      <c r="I212" s="175"/>
      <c r="J212" s="174">
        <f>ROUND(I212*H212,3)</f>
        <v>0</v>
      </c>
      <c r="K212" s="176"/>
      <c r="L212" s="34"/>
      <c r="M212" s="177" t="s">
        <v>1</v>
      </c>
      <c r="N212" s="178" t="s">
        <v>40</v>
      </c>
      <c r="O212" s="59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1" t="s">
        <v>351</v>
      </c>
      <c r="AT212" s="181" t="s">
        <v>260</v>
      </c>
      <c r="AU212" s="181" t="s">
        <v>89</v>
      </c>
      <c r="AY212" s="18" t="s">
        <v>258</v>
      </c>
      <c r="BE212" s="182">
        <f>IF(N212="základná",J212,0)</f>
        <v>0</v>
      </c>
      <c r="BF212" s="182">
        <f>IF(N212="znížená",J212,0)</f>
        <v>0</v>
      </c>
      <c r="BG212" s="182">
        <f>IF(N212="zákl. prenesená",J212,0)</f>
        <v>0</v>
      </c>
      <c r="BH212" s="182">
        <f>IF(N212="zníž. prenesená",J212,0)</f>
        <v>0</v>
      </c>
      <c r="BI212" s="182">
        <f>IF(N212="nulová",J212,0)</f>
        <v>0</v>
      </c>
      <c r="BJ212" s="18" t="s">
        <v>89</v>
      </c>
      <c r="BK212" s="183">
        <f>ROUND(I212*H212,3)</f>
        <v>0</v>
      </c>
      <c r="BL212" s="18" t="s">
        <v>351</v>
      </c>
      <c r="BM212" s="181" t="s">
        <v>1188</v>
      </c>
    </row>
    <row r="213" spans="1:65" s="12" customFormat="1" ht="25.9" customHeight="1">
      <c r="B213" s="156"/>
      <c r="D213" s="157" t="s">
        <v>73</v>
      </c>
      <c r="E213" s="158" t="s">
        <v>2573</v>
      </c>
      <c r="F213" s="158" t="s">
        <v>3454</v>
      </c>
      <c r="I213" s="159"/>
      <c r="J213" s="160">
        <f>BK213</f>
        <v>0</v>
      </c>
      <c r="L213" s="156"/>
      <c r="M213" s="161"/>
      <c r="N213" s="162"/>
      <c r="O213" s="162"/>
      <c r="P213" s="163">
        <f>P214</f>
        <v>0</v>
      </c>
      <c r="Q213" s="162"/>
      <c r="R213" s="163">
        <f>R214</f>
        <v>0</v>
      </c>
      <c r="S213" s="162"/>
      <c r="T213" s="164">
        <f>T214</f>
        <v>0</v>
      </c>
      <c r="AR213" s="157" t="s">
        <v>264</v>
      </c>
      <c r="AT213" s="165" t="s">
        <v>73</v>
      </c>
      <c r="AU213" s="165" t="s">
        <v>74</v>
      </c>
      <c r="AY213" s="157" t="s">
        <v>258</v>
      </c>
      <c r="BK213" s="166">
        <f>BK214</f>
        <v>0</v>
      </c>
    </row>
    <row r="214" spans="1:65" s="2" customFormat="1" ht="24" customHeight="1">
      <c r="A214" s="33"/>
      <c r="B214" s="169"/>
      <c r="C214" s="170" t="s">
        <v>675</v>
      </c>
      <c r="D214" s="170" t="s">
        <v>260</v>
      </c>
      <c r="E214" s="171" t="s">
        <v>3455</v>
      </c>
      <c r="F214" s="172" t="s">
        <v>3456</v>
      </c>
      <c r="G214" s="173" t="s">
        <v>2578</v>
      </c>
      <c r="H214" s="174">
        <v>1</v>
      </c>
      <c r="I214" s="175"/>
      <c r="J214" s="174">
        <f>ROUND(I214*H214,3)</f>
        <v>0</v>
      </c>
      <c r="K214" s="176"/>
      <c r="L214" s="34"/>
      <c r="M214" s="226" t="s">
        <v>1</v>
      </c>
      <c r="N214" s="227" t="s">
        <v>40</v>
      </c>
      <c r="O214" s="228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1" t="s">
        <v>2767</v>
      </c>
      <c r="AT214" s="181" t="s">
        <v>260</v>
      </c>
      <c r="AU214" s="181" t="s">
        <v>82</v>
      </c>
      <c r="AY214" s="18" t="s">
        <v>258</v>
      </c>
      <c r="BE214" s="182">
        <f>IF(N214="základná",J214,0)</f>
        <v>0</v>
      </c>
      <c r="BF214" s="182">
        <f>IF(N214="znížená",J214,0)</f>
        <v>0</v>
      </c>
      <c r="BG214" s="182">
        <f>IF(N214="zákl. prenesená",J214,0)</f>
        <v>0</v>
      </c>
      <c r="BH214" s="182">
        <f>IF(N214="zníž. prenesená",J214,0)</f>
        <v>0</v>
      </c>
      <c r="BI214" s="182">
        <f>IF(N214="nulová",J214,0)</f>
        <v>0</v>
      </c>
      <c r="BJ214" s="18" t="s">
        <v>89</v>
      </c>
      <c r="BK214" s="183">
        <f>ROUND(I214*H214,3)</f>
        <v>0</v>
      </c>
      <c r="BL214" s="18" t="s">
        <v>2767</v>
      </c>
      <c r="BM214" s="181" t="s">
        <v>1203</v>
      </c>
    </row>
    <row r="215" spans="1:65" s="2" customFormat="1" ht="6.95" customHeight="1">
      <c r="A215" s="33"/>
      <c r="B215" s="48"/>
      <c r="C215" s="49"/>
      <c r="D215" s="49"/>
      <c r="E215" s="49"/>
      <c r="F215" s="49"/>
      <c r="G215" s="49"/>
      <c r="H215" s="49"/>
      <c r="I215" s="128"/>
      <c r="J215" s="49"/>
      <c r="K215" s="49"/>
      <c r="L215" s="34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autoFilter ref="C129:K21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001 - Architektúra a stav...</vt:lpstr>
      <vt:lpstr>001 - Elektoinštalácia</vt:lpstr>
      <vt:lpstr>002 - Štruktúrovaná kabeláž</vt:lpstr>
      <vt:lpstr>003 - Rozvod EZS</vt:lpstr>
      <vt:lpstr>003 - Vykurovanie - prízemie</vt:lpstr>
      <vt:lpstr>004 - Vykurovanie- nová v...</vt:lpstr>
      <vt:lpstr>005 - Zdravotechnika</vt:lpstr>
      <vt:lpstr>006 - Vetranie a klimatiz...</vt:lpstr>
      <vt:lpstr>'001 - Architektúra a stav...'!Názvy_tlače</vt:lpstr>
      <vt:lpstr>'001 - Elektoinštalácia'!Názvy_tlače</vt:lpstr>
      <vt:lpstr>'002 - Štruktúrovaná kabeláž'!Názvy_tlače</vt:lpstr>
      <vt:lpstr>'003 - Rozvod EZS'!Názvy_tlače</vt:lpstr>
      <vt:lpstr>'003 - Vykurovanie - prízemie'!Názvy_tlače</vt:lpstr>
      <vt:lpstr>'004 - Vykurovanie- nová v...'!Názvy_tlače</vt:lpstr>
      <vt:lpstr>'005 - Zdravotechnika'!Názvy_tlače</vt:lpstr>
      <vt:lpstr>'006 - Vetranie a klimatiz...'!Názvy_tlače</vt:lpstr>
      <vt:lpstr>'Rekapitulácia stavby'!Názvy_tlače</vt:lpstr>
      <vt:lpstr>'001 - Architektúra a stav...'!Oblasť_tlače</vt:lpstr>
      <vt:lpstr>'001 - Elektoinštalácia'!Oblasť_tlače</vt:lpstr>
      <vt:lpstr>'002 - Štruktúrovaná kabeláž'!Oblasť_tlače</vt:lpstr>
      <vt:lpstr>'003 - Rozvod EZS'!Oblasť_tlače</vt:lpstr>
      <vt:lpstr>'003 - Vykurovanie - prízemie'!Oblasť_tlače</vt:lpstr>
      <vt:lpstr>'004 - Vykurovanie- nová v...'!Oblasť_tlače</vt:lpstr>
      <vt:lpstr>'005 - Zdravotechnika'!Oblasť_tlače</vt:lpstr>
      <vt:lpstr>'006 - Vetranie a klimatiz...'!Oblasť_tlače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DESKTOP-FHBU5EG\Arteco</dc:creator>
  <cp:lastModifiedBy>.</cp:lastModifiedBy>
  <cp:lastPrinted>2019-08-01T14:37:32Z</cp:lastPrinted>
  <dcterms:created xsi:type="dcterms:W3CDTF">2019-08-01T11:27:08Z</dcterms:created>
  <dcterms:modified xsi:type="dcterms:W3CDTF">2019-08-01T14:43:11Z</dcterms:modified>
</cp:coreProperties>
</file>